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65446" yWindow="450" windowWidth="15330" windowHeight="4380" tabRatio="664" activeTab="0"/>
  </bookViews>
  <sheets>
    <sheet name="一般　市債現在高（17）" sheetId="1" r:id="rId1"/>
    <sheet name="下水　市債現在高（17）" sheetId="2" r:id="rId2"/>
    <sheet name="水道　企業債現在高（17）" sheetId="3" r:id="rId3"/>
    <sheet name="介護　市債現在高（17）" sheetId="4" r:id="rId4"/>
  </sheets>
  <definedNames>
    <definedName name="_xlnm.Print_Area" localSheetId="0">'一般　市債現在高（17）'!$A$1:$H$37</definedName>
    <definedName name="_xlnm.Print_Area" localSheetId="1">'下水　市債現在高（17）'!$A$1:$H$21</definedName>
    <definedName name="_xlnm.Print_Area" localSheetId="3">'介護　市債現在高（17）'!$A$1:$H$9</definedName>
    <definedName name="_xlnm.Print_Area" localSheetId="2">'水道　企業債現在高（17）'!$A$1:$H$9</definedName>
  </definedNames>
  <calcPr fullCalcOnLoad="1"/>
</workbook>
</file>

<file path=xl/sharedStrings.xml><?xml version="1.0" encoding="utf-8"?>
<sst xmlns="http://schemas.openxmlformats.org/spreadsheetml/2006/main" count="171" uniqueCount="99">
  <si>
    <t>【 単 位 ： 円 】</t>
  </si>
  <si>
    <t>　　区　　　　　分</t>
  </si>
  <si>
    <t>現　 在　 高</t>
  </si>
  <si>
    <t>発　行　額</t>
  </si>
  <si>
    <t>元　金　</t>
  </si>
  <si>
    <t>利　子</t>
  </si>
  <si>
    <t>計</t>
  </si>
  <si>
    <t>（Ａ）　</t>
  </si>
  <si>
    <t>（Ｂ）　</t>
  </si>
  <si>
    <t>（Ｃ）　</t>
  </si>
  <si>
    <t>１</t>
  </si>
  <si>
    <t>普　　通　　債</t>
  </si>
  <si>
    <t>（１）</t>
  </si>
  <si>
    <t>（２）</t>
  </si>
  <si>
    <t>（３）</t>
  </si>
  <si>
    <t>（４）</t>
  </si>
  <si>
    <t>（５）</t>
  </si>
  <si>
    <t>（６）</t>
  </si>
  <si>
    <t>（７）</t>
  </si>
  <si>
    <t>２</t>
  </si>
  <si>
    <t>３</t>
  </si>
  <si>
    <t>そ　　の　　他</t>
  </si>
  <si>
    <t>　　合　　　　　計</t>
  </si>
  <si>
    <t>再</t>
  </si>
  <si>
    <t xml:space="preserve"> 臨時財政特例債</t>
  </si>
  <si>
    <t xml:space="preserve"> 臨時公共事業債</t>
  </si>
  <si>
    <t xml:space="preserve"> 財源対策債</t>
  </si>
  <si>
    <t xml:space="preserve"> 補正予算債</t>
  </si>
  <si>
    <t>掲</t>
  </si>
  <si>
    <t>*</t>
  </si>
  <si>
    <t>地方税の収入が標準税収入額を下回る場合、その減収を補うために発行を許可された地方債</t>
  </si>
  <si>
    <t>臨時財政特例債</t>
  </si>
  <si>
    <t>昭和６０年度から平成４年度の間における暫定措置としての投資的経費に係る国庫補助負担率引き下げに伴い、その対象事業の補助率差額相当額として許可された地方債</t>
  </si>
  <si>
    <t>臨時公共事業債</t>
  </si>
  <si>
    <t>平成６年度において、恒久化された投資的経費に係る国庫補助負担率引き下げ対象事業の補助率差額相当額及び財源不足に対応するため許可された地方債</t>
  </si>
  <si>
    <t>財源対策債</t>
  </si>
  <si>
    <t>地方財政対策の一環として、地方財源の不足に対処するため発行を許可された地方債</t>
  </si>
  <si>
    <t>補正予算債</t>
  </si>
  <si>
    <t>国の補正予算に伴い発行を許可された地方債</t>
  </si>
  <si>
    <t>地方税の減税に伴い地方財政法第３３条に基づき算定した範囲内で発行を許可された地方債</t>
  </si>
  <si>
    <t>臨時税収補てん債</t>
  </si>
  <si>
    <t>　下　水　道</t>
  </si>
  <si>
    <t>　流域下水道</t>
  </si>
  <si>
    <t xml:space="preserve"> 特例措置分</t>
  </si>
  <si>
    <t>特例措置分</t>
  </si>
  <si>
    <t>平成６年度以降において、恒久化された投資的経費に係る国庫補助負担率引き下げ対象事業の補助率差額相当額として許可された地方債</t>
  </si>
  <si>
    <t>　総　　　務</t>
  </si>
  <si>
    <t>　民　　　生　　　</t>
  </si>
  <si>
    <t>　衛　　　生</t>
  </si>
  <si>
    <t>　土　　　木</t>
  </si>
  <si>
    <t>　消　　　防</t>
  </si>
  <si>
    <t>　教　　　育</t>
  </si>
  <si>
    <t>　公 営 住 宅</t>
  </si>
  <si>
    <t>災 害 復 旧 債</t>
  </si>
  <si>
    <t>臨時税収補てん債</t>
  </si>
  <si>
    <t>市民税等減税補てん債</t>
  </si>
  <si>
    <t>市民税等減税補てん債</t>
  </si>
  <si>
    <t>減収補てん債(5条特例分）</t>
  </si>
  <si>
    <t>減収補てん債（5条特例分）</t>
  </si>
  <si>
    <t>地方消費税収の未平年度化による影響額を補てんするために地方財政法第５条の特例として発行を許可された地方債</t>
  </si>
  <si>
    <t>臨時財政対策債</t>
  </si>
  <si>
    <t>交付税特別会計借入金の減少に伴い、地方財政法第５条の特例として発行を許可された地方債</t>
  </si>
  <si>
    <t>上記のうち、平成１４年度に限り地方財政法第５条の特例として発行を許可された地方債</t>
  </si>
  <si>
    <t>臨時財政対策債</t>
  </si>
  <si>
    <t>（４）</t>
  </si>
  <si>
    <t xml:space="preserve"> 減収補てん債</t>
  </si>
  <si>
    <t>減収補てん債</t>
  </si>
  <si>
    <r>
      <t>（A）＋（B）</t>
    </r>
    <r>
      <rPr>
        <sz val="12"/>
        <rFont val="ＭＳ Ｐ明朝"/>
        <family val="1"/>
      </rPr>
      <t>−</t>
    </r>
    <r>
      <rPr>
        <sz val="12"/>
        <rFont val="ＭＳ 明朝"/>
        <family val="0"/>
      </rPr>
      <t>（C）</t>
    </r>
  </si>
  <si>
    <t>平成１６年度末</t>
  </si>
  <si>
    <t>平成１７年度</t>
  </si>
  <si>
    <t>平　成　１７　年　度　元　利　償　還　額</t>
  </si>
  <si>
    <t>平成１７年度末</t>
  </si>
  <si>
    <t>資本費平準化債</t>
  </si>
  <si>
    <t>公営企業借換債</t>
  </si>
  <si>
    <t>た地方債</t>
  </si>
  <si>
    <t>昭和６０年度から平成４年度の間における暫定措置としての投資的経費に係る国庫補助負担率引き下げに伴い、その対象事業の補助率差額相当額として許可され</t>
  </si>
  <si>
    <t>市債現在高及び償還の状況（一般会計）</t>
  </si>
  <si>
    <t>財政安定化基金貸付金</t>
  </si>
  <si>
    <t>平成１６年度末</t>
  </si>
  <si>
    <t>平成１７年度</t>
  </si>
  <si>
    <t>平　成　１７　年　度　元　利　償　還　額</t>
  </si>
  <si>
    <t>平成１７年度末</t>
  </si>
  <si>
    <r>
      <t>（A）＋（B）</t>
    </r>
    <r>
      <rPr>
        <sz val="12"/>
        <rFont val="ＭＳ Ｐ明朝"/>
        <family val="1"/>
      </rPr>
      <t>−</t>
    </r>
    <r>
      <rPr>
        <sz val="12"/>
        <rFont val="ＭＳ 明朝"/>
        <family val="0"/>
      </rPr>
      <t>（C）</t>
    </r>
  </si>
  <si>
    <t>財政安定化基金貸付金</t>
  </si>
  <si>
    <t>市債現在高及び償還の状況（介護保険特別会計）</t>
  </si>
  <si>
    <t>市債現在高及び償還の状況（公共下水道事業特別会計）</t>
  </si>
  <si>
    <t>平成１６年度末</t>
  </si>
  <si>
    <t>平成１７年度</t>
  </si>
  <si>
    <r>
      <t>（A）＋（B）</t>
    </r>
    <r>
      <rPr>
        <sz val="12"/>
        <rFont val="ＭＳ Ｐ明朝"/>
        <family val="1"/>
      </rPr>
      <t>−</t>
    </r>
    <r>
      <rPr>
        <sz val="12"/>
        <rFont val="ＭＳ 明朝"/>
        <family val="0"/>
      </rPr>
      <t>（C）</t>
    </r>
  </si>
  <si>
    <t>（３）</t>
  </si>
  <si>
    <t>（４）</t>
  </si>
  <si>
    <t>平成１６年度末</t>
  </si>
  <si>
    <t>平成１７年度</t>
  </si>
  <si>
    <t>平　成　１７　年　度　元　利　償　還　額</t>
  </si>
  <si>
    <t>平成１７年度末</t>
  </si>
  <si>
    <r>
      <t>（A）＋（B）</t>
    </r>
    <r>
      <rPr>
        <sz val="12"/>
        <rFont val="ＭＳ Ｐ明朝"/>
        <family val="1"/>
      </rPr>
      <t>−</t>
    </r>
    <r>
      <rPr>
        <sz val="12"/>
        <rFont val="ＭＳ 明朝"/>
        <family val="0"/>
      </rPr>
      <t>（C）</t>
    </r>
  </si>
  <si>
    <t>公営企業債現在高及び償還の状況（水道事業会計）</t>
  </si>
  <si>
    <t>　上　水　道</t>
  </si>
  <si>
    <t>公 営 企 業 債</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</si>
</sst>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numFmt numFmtId="177" formatCode="#,##0;;0"/>
    <numFmt numFmtId="178" formatCode="#,##0\ ;&quot;おかしいぞ！&quot;;0\ "/>
    <numFmt numFmtId="179" formatCode="0_);\(0\)"/>
  </numFmts>
  <fonts count="13">
    <font>
      <sz val="12"/>
      <name val="細明朝体"/>
      <family val="3"/>
    </font>
    <font>
      <b/>
      <sz val="12"/>
      <name val="細明朝体"/>
      <family val="3"/>
    </font>
    <font>
      <i/>
      <sz val="12"/>
      <name val="細明朝体"/>
      <family val="3"/>
    </font>
    <font>
      <b/>
      <i/>
      <sz val="12"/>
      <name val="細明朝体"/>
      <family val="3"/>
    </font>
    <font>
      <sz val="12"/>
      <name val="Osaka"/>
      <family val="3"/>
    </font>
    <font>
      <sz val="6"/>
      <name val="Osaka"/>
      <family val="3"/>
    </font>
    <font>
      <sz val="12"/>
      <name val="ＭＳ 明朝"/>
      <family val="0"/>
    </font>
    <font>
      <sz val="18"/>
      <name val="ＭＳ 明朝"/>
      <family val="1"/>
    </font>
    <font>
      <sz val="9"/>
      <name val="ＭＳ 明朝"/>
      <family val="1"/>
    </font>
    <font>
      <sz val="16"/>
      <name val="ＭＳ 明朝"/>
      <family val="1"/>
    </font>
    <font>
      <sz val="11"/>
      <name val="ＭＳ 明朝"/>
      <family val="1"/>
    </font>
    <font>
      <sz val="10"/>
      <name val="ＭＳ 明朝"/>
      <family val="1"/>
    </font>
    <font>
      <sz val="12"/>
      <name val="ＭＳ Ｐ明朝"/>
      <family val="1"/>
    </font>
  </fonts>
  <fills count="2">
    <fill>
      <patternFill/>
    </fill>
    <fill>
      <patternFill patternType="gray125"/>
    </fill>
  </fills>
  <borders count="15">
    <border>
      <left/>
      <right/>
      <top/>
      <bottom/>
      <diagonal/>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s>
  <cellStyleXfs count="1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4" fillId="0" borderId="0" applyFont="0" applyFill="0" applyBorder="0" applyAlignment="0" applyProtection="0"/>
    <xf numFmtId="38" fontId="4" fillId="0" borderId="0" applyFont="0" applyFill="0" applyBorder="0" applyAlignment="0" applyProtection="0"/>
    <xf numFmtId="6" fontId="4" fillId="0" borderId="0" applyFont="0" applyFill="0" applyBorder="0" applyAlignment="0" applyProtection="0"/>
  </cellStyleXfs>
  <cellXfs count="50">
    <xf numFmtId="0" fontId="0" fillId="0" borderId="0" xfId="0" applyAlignment="1">
      <alignment/>
    </xf>
    <xf numFmtId="0" fontId="6" fillId="0" borderId="0" xfId="0" applyFont="1" applyAlignment="1">
      <alignment vertical="center"/>
    </xf>
    <xf numFmtId="178" fontId="6" fillId="0" borderId="0" xfId="0" applyNumberFormat="1" applyFont="1" applyAlignment="1">
      <alignment vertical="center"/>
    </xf>
    <xf numFmtId="178" fontId="6" fillId="0" borderId="0" xfId="0" applyNumberFormat="1" applyFont="1" applyAlignment="1">
      <alignment horizontal="right" vertical="center"/>
    </xf>
    <xf numFmtId="0" fontId="6" fillId="0" borderId="1" xfId="0" applyFont="1" applyBorder="1" applyAlignment="1">
      <alignment vertical="center"/>
    </xf>
    <xf numFmtId="0" fontId="6" fillId="0" borderId="2" xfId="0" applyFont="1" applyBorder="1" applyAlignment="1">
      <alignment vertical="center"/>
    </xf>
    <xf numFmtId="178" fontId="6" fillId="0" borderId="3" xfId="0" applyNumberFormat="1" applyFont="1" applyBorder="1" applyAlignment="1">
      <alignment horizontal="center" vertical="center"/>
    </xf>
    <xf numFmtId="0" fontId="6" fillId="0" borderId="4" xfId="0" applyFont="1" applyBorder="1" applyAlignment="1">
      <alignment vertical="center"/>
    </xf>
    <xf numFmtId="0" fontId="6" fillId="0" borderId="5" xfId="0" applyFont="1" applyBorder="1" applyAlignment="1">
      <alignment vertical="center"/>
    </xf>
    <xf numFmtId="178" fontId="6" fillId="0" borderId="6" xfId="0" applyNumberFormat="1" applyFont="1" applyBorder="1" applyAlignment="1">
      <alignment horizontal="center" vertical="center"/>
    </xf>
    <xf numFmtId="0" fontId="6" fillId="0" borderId="7" xfId="0" applyFont="1" applyBorder="1" applyAlignment="1">
      <alignment vertical="center"/>
    </xf>
    <xf numFmtId="0" fontId="6" fillId="0" borderId="8" xfId="0" applyFont="1" applyBorder="1" applyAlignment="1">
      <alignment vertical="center"/>
    </xf>
    <xf numFmtId="178" fontId="6" fillId="0" borderId="9" xfId="0" applyNumberFormat="1" applyFont="1" applyBorder="1" applyAlignment="1">
      <alignment horizontal="right" vertical="center"/>
    </xf>
    <xf numFmtId="178" fontId="6" fillId="0" borderId="9" xfId="0" applyNumberFormat="1" applyFont="1" applyBorder="1" applyAlignment="1">
      <alignment vertical="center"/>
    </xf>
    <xf numFmtId="0" fontId="6" fillId="0" borderId="0" xfId="0" applyFont="1" applyAlignment="1">
      <alignment horizontal="center" vertical="center"/>
    </xf>
    <xf numFmtId="178" fontId="8" fillId="0" borderId="0" xfId="0" applyNumberFormat="1" applyFont="1" applyAlignment="1">
      <alignment vertical="center"/>
    </xf>
    <xf numFmtId="0" fontId="6" fillId="0" borderId="0" xfId="0" applyFont="1" applyBorder="1" applyAlignment="1">
      <alignment vertical="center"/>
    </xf>
    <xf numFmtId="0" fontId="9" fillId="0" borderId="0" xfId="0" applyFont="1" applyAlignment="1">
      <alignment vertical="center"/>
    </xf>
    <xf numFmtId="0" fontId="10" fillId="0" borderId="0" xfId="0" applyFont="1" applyAlignment="1">
      <alignment horizontal="center" vertical="center"/>
    </xf>
    <xf numFmtId="0" fontId="10" fillId="0" borderId="0" xfId="0" applyFont="1" applyAlignment="1">
      <alignment vertical="center"/>
    </xf>
    <xf numFmtId="178" fontId="11" fillId="0" borderId="0" xfId="0" applyNumberFormat="1" applyFont="1" applyAlignment="1">
      <alignment vertical="center"/>
    </xf>
    <xf numFmtId="178" fontId="10" fillId="0" borderId="0" xfId="0" applyNumberFormat="1" applyFont="1" applyAlignment="1">
      <alignment vertical="center"/>
    </xf>
    <xf numFmtId="0" fontId="6" fillId="0" borderId="10" xfId="0" applyFont="1" applyFill="1" applyBorder="1" applyAlignment="1">
      <alignment vertical="center"/>
    </xf>
    <xf numFmtId="0" fontId="6" fillId="0" borderId="11" xfId="0" applyFont="1" applyFill="1" applyBorder="1" applyAlignment="1">
      <alignment vertical="center"/>
    </xf>
    <xf numFmtId="178" fontId="6" fillId="0" borderId="12" xfId="0" applyNumberFormat="1" applyFont="1" applyFill="1" applyBorder="1" applyAlignment="1">
      <alignment vertical="center"/>
    </xf>
    <xf numFmtId="0" fontId="6" fillId="0" borderId="0" xfId="0" applyFont="1" applyFill="1" applyAlignment="1">
      <alignment vertical="center"/>
    </xf>
    <xf numFmtId="49" fontId="6" fillId="0" borderId="10" xfId="0" applyNumberFormat="1" applyFont="1" applyFill="1" applyBorder="1" applyAlignment="1">
      <alignment vertical="center"/>
    </xf>
    <xf numFmtId="0" fontId="6" fillId="0" borderId="13" xfId="0" applyFont="1" applyFill="1" applyBorder="1" applyAlignment="1">
      <alignment vertical="center"/>
    </xf>
    <xf numFmtId="0" fontId="6" fillId="0" borderId="7" xfId="0" applyFont="1" applyFill="1" applyBorder="1" applyAlignment="1">
      <alignment vertical="center"/>
    </xf>
    <xf numFmtId="0" fontId="6" fillId="0" borderId="8" xfId="0" applyFont="1" applyFill="1" applyBorder="1" applyAlignment="1">
      <alignment vertical="center"/>
    </xf>
    <xf numFmtId="178" fontId="6" fillId="0" borderId="9" xfId="0" applyNumberFormat="1" applyFont="1" applyFill="1" applyBorder="1" applyAlignment="1">
      <alignment vertical="center"/>
    </xf>
    <xf numFmtId="0" fontId="6" fillId="0" borderId="1" xfId="0" applyFont="1" applyFill="1" applyBorder="1" applyAlignment="1">
      <alignment vertical="center"/>
    </xf>
    <xf numFmtId="0" fontId="6" fillId="0" borderId="3"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2" xfId="0" applyFont="1" applyFill="1" applyBorder="1" applyAlignment="1">
      <alignment vertical="center"/>
    </xf>
    <xf numFmtId="178" fontId="6" fillId="0" borderId="3" xfId="0" applyNumberFormat="1" applyFont="1" applyFill="1" applyBorder="1" applyAlignment="1">
      <alignment horizontal="center" vertical="center"/>
    </xf>
    <xf numFmtId="0" fontId="6" fillId="0" borderId="4" xfId="0" applyFont="1" applyFill="1" applyBorder="1" applyAlignment="1">
      <alignment vertical="center"/>
    </xf>
    <xf numFmtId="0" fontId="6" fillId="0" borderId="5" xfId="0" applyFont="1" applyFill="1" applyBorder="1" applyAlignment="1">
      <alignment vertical="center"/>
    </xf>
    <xf numFmtId="178" fontId="6" fillId="0" borderId="6" xfId="0" applyNumberFormat="1" applyFont="1" applyFill="1" applyBorder="1" applyAlignment="1">
      <alignment horizontal="center" vertical="center"/>
    </xf>
    <xf numFmtId="178" fontId="6" fillId="0" borderId="9" xfId="0" applyNumberFormat="1" applyFont="1" applyFill="1" applyBorder="1" applyAlignment="1">
      <alignment horizontal="right" vertical="center"/>
    </xf>
    <xf numFmtId="0" fontId="7" fillId="0" borderId="14" xfId="0" applyFont="1" applyBorder="1" applyAlignment="1">
      <alignment horizontal="distributed" vertical="center"/>
    </xf>
    <xf numFmtId="178" fontId="6" fillId="0" borderId="10" xfId="0" applyNumberFormat="1" applyFont="1" applyBorder="1" applyAlignment="1">
      <alignment horizontal="center" vertical="center"/>
    </xf>
    <xf numFmtId="178" fontId="6" fillId="0" borderId="13" xfId="0" applyNumberFormat="1" applyFont="1" applyBorder="1" applyAlignment="1">
      <alignment horizontal="center" vertical="center"/>
    </xf>
    <xf numFmtId="178" fontId="6" fillId="0" borderId="11" xfId="0" applyNumberFormat="1" applyFont="1" applyBorder="1" applyAlignment="1">
      <alignment horizontal="center" vertical="center"/>
    </xf>
    <xf numFmtId="178" fontId="6" fillId="0" borderId="10" xfId="0" applyNumberFormat="1" applyFont="1" applyFill="1" applyBorder="1" applyAlignment="1">
      <alignment horizontal="center" vertical="center"/>
    </xf>
    <xf numFmtId="178" fontId="6" fillId="0" borderId="13" xfId="0" applyNumberFormat="1" applyFont="1" applyFill="1" applyBorder="1" applyAlignment="1">
      <alignment horizontal="center" vertical="center"/>
    </xf>
    <xf numFmtId="178" fontId="6" fillId="0" borderId="11" xfId="0" applyNumberFormat="1" applyFont="1" applyFill="1" applyBorder="1" applyAlignment="1">
      <alignment horizontal="center" vertical="center"/>
    </xf>
    <xf numFmtId="0" fontId="7" fillId="0" borderId="14" xfId="0" applyFont="1" applyBorder="1" applyAlignment="1">
      <alignment horizontal="distributed" vertical="center"/>
    </xf>
    <xf numFmtId="0" fontId="7" fillId="0" borderId="0" xfId="0" applyFont="1" applyAlignment="1">
      <alignment horizontal="distributed" vertical="center"/>
    </xf>
  </cellXfs>
  <cellStyles count="4">
    <cellStyle name="Normal" xfId="0"/>
    <cellStyle name="Percent" xfId="15"/>
    <cellStyle name="Comma [0]" xfId="16"/>
    <cellStyle name="Currency [0]" xfId="1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H41"/>
  <sheetViews>
    <sheetView showGridLines="0" tabSelected="1" zoomScale="60" zoomScaleNormal="60" zoomScaleSheetLayoutView="50" workbookViewId="0" topLeftCell="A1">
      <selection activeCell="A1" sqref="A1"/>
    </sheetView>
  </sheetViews>
  <sheetFormatPr defaultColWidth="8.796875" defaultRowHeight="18" customHeight="1"/>
  <cols>
    <col min="1" max="1" width="9.3984375" style="1" customWidth="1"/>
    <col min="2" max="2" width="25.8984375" style="1" customWidth="1"/>
    <col min="3" max="3" width="25.59765625" style="2" customWidth="1"/>
    <col min="4" max="4" width="23.5" style="2" customWidth="1"/>
    <col min="5" max="5" width="23.3984375" style="2" customWidth="1"/>
    <col min="6" max="6" width="24" style="2" customWidth="1"/>
    <col min="7" max="7" width="22.19921875" style="2" customWidth="1"/>
    <col min="8" max="8" width="25.59765625" style="2" customWidth="1"/>
    <col min="9" max="16384" width="10.8984375" style="1" customWidth="1"/>
  </cols>
  <sheetData>
    <row r="1" ht="46.5" customHeight="1"/>
    <row r="2" spans="1:8" ht="27.75" customHeight="1">
      <c r="A2" s="41" t="s">
        <v>76</v>
      </c>
      <c r="B2" s="41"/>
      <c r="C2" s="41"/>
      <c r="D2" s="41"/>
      <c r="H2" s="3" t="s">
        <v>0</v>
      </c>
    </row>
    <row r="3" spans="1:8" ht="21" customHeight="1">
      <c r="A3" s="4"/>
      <c r="B3" s="5"/>
      <c r="C3" s="6" t="s">
        <v>68</v>
      </c>
      <c r="D3" s="6" t="s">
        <v>69</v>
      </c>
      <c r="E3" s="42" t="s">
        <v>70</v>
      </c>
      <c r="F3" s="43"/>
      <c r="G3" s="44"/>
      <c r="H3" s="6" t="s">
        <v>71</v>
      </c>
    </row>
    <row r="4" spans="1:8" ht="21" customHeight="1">
      <c r="A4" s="7" t="s">
        <v>1</v>
      </c>
      <c r="B4" s="8"/>
      <c r="C4" s="9" t="s">
        <v>2</v>
      </c>
      <c r="D4" s="9" t="s">
        <v>3</v>
      </c>
      <c r="E4" s="9" t="s">
        <v>4</v>
      </c>
      <c r="F4" s="9" t="s">
        <v>5</v>
      </c>
      <c r="G4" s="9" t="s">
        <v>6</v>
      </c>
      <c r="H4" s="9" t="s">
        <v>2</v>
      </c>
    </row>
    <row r="5" spans="1:8" ht="21" customHeight="1">
      <c r="A5" s="10"/>
      <c r="B5" s="11"/>
      <c r="C5" s="12" t="s">
        <v>7</v>
      </c>
      <c r="D5" s="12" t="s">
        <v>8</v>
      </c>
      <c r="E5" s="12" t="s">
        <v>9</v>
      </c>
      <c r="F5" s="13"/>
      <c r="G5" s="13"/>
      <c r="H5" s="12" t="s">
        <v>67</v>
      </c>
    </row>
    <row r="6" spans="1:8" s="25" customFormat="1" ht="21.75" customHeight="1">
      <c r="A6" s="28" t="s">
        <v>10</v>
      </c>
      <c r="B6" s="29" t="s">
        <v>11</v>
      </c>
      <c r="C6" s="30">
        <f>SUM(C7:C13)</f>
        <v>29968230422</v>
      </c>
      <c r="D6" s="30">
        <f>SUM(D7:D13)</f>
        <v>853300000</v>
      </c>
      <c r="E6" s="30">
        <f>SUM(E7:E13)</f>
        <v>5901703721</v>
      </c>
      <c r="F6" s="30">
        <f>SUM(F7:F13)</f>
        <v>835011234</v>
      </c>
      <c r="G6" s="30">
        <f>IF(SUM(G7:G13)=SUM(E6:F6),SUM(G7:G13),"おかしいぞ！")</f>
        <v>6736714955</v>
      </c>
      <c r="H6" s="30">
        <f>IF(SUM(C6:D6,-E6)=SUM(H7:H13),SUM(C6:D6,-E6),"おかしぞ！")</f>
        <v>24919826701</v>
      </c>
    </row>
    <row r="7" spans="1:8" s="25" customFormat="1" ht="21.75" customHeight="1">
      <c r="A7" s="22" t="s">
        <v>12</v>
      </c>
      <c r="B7" s="23" t="s">
        <v>46</v>
      </c>
      <c r="C7" s="24">
        <v>1616887606</v>
      </c>
      <c r="D7" s="24">
        <v>0</v>
      </c>
      <c r="E7" s="24">
        <v>109551969</v>
      </c>
      <c r="F7" s="24">
        <v>53944272</v>
      </c>
      <c r="G7" s="24">
        <f aca="true" t="shared" si="0" ref="G7:G20">SUM(E7:F7)</f>
        <v>163496241</v>
      </c>
      <c r="H7" s="24">
        <f aca="true" t="shared" si="1" ref="H7:H19">SUM(C7:D7,-E7)</f>
        <v>1507335637</v>
      </c>
    </row>
    <row r="8" spans="1:8" s="25" customFormat="1" ht="21.75" customHeight="1">
      <c r="A8" s="22" t="s">
        <v>13</v>
      </c>
      <c r="B8" s="23" t="s">
        <v>47</v>
      </c>
      <c r="C8" s="24">
        <v>3402397064</v>
      </c>
      <c r="D8" s="24">
        <v>90400000</v>
      </c>
      <c r="E8" s="24">
        <v>323358088</v>
      </c>
      <c r="F8" s="24">
        <v>71722073</v>
      </c>
      <c r="G8" s="24">
        <f t="shared" si="0"/>
        <v>395080161</v>
      </c>
      <c r="H8" s="24">
        <f t="shared" si="1"/>
        <v>3169438976</v>
      </c>
    </row>
    <row r="9" spans="1:8" s="25" customFormat="1" ht="21.75" customHeight="1">
      <c r="A9" s="22" t="s">
        <v>14</v>
      </c>
      <c r="B9" s="23" t="s">
        <v>48</v>
      </c>
      <c r="C9" s="24">
        <v>4813128208</v>
      </c>
      <c r="D9" s="24">
        <v>0</v>
      </c>
      <c r="E9" s="24">
        <v>721234070</v>
      </c>
      <c r="F9" s="24">
        <v>95468825</v>
      </c>
      <c r="G9" s="24">
        <f t="shared" si="0"/>
        <v>816702895</v>
      </c>
      <c r="H9" s="24">
        <f t="shared" si="1"/>
        <v>4091894138</v>
      </c>
    </row>
    <row r="10" spans="1:8" s="25" customFormat="1" ht="21.75" customHeight="1">
      <c r="A10" s="22" t="s">
        <v>15</v>
      </c>
      <c r="B10" s="23" t="s">
        <v>49</v>
      </c>
      <c r="C10" s="24">
        <v>12231310859</v>
      </c>
      <c r="D10" s="24">
        <v>648600000</v>
      </c>
      <c r="E10" s="24">
        <v>3661819092</v>
      </c>
      <c r="F10" s="24">
        <v>343970723</v>
      </c>
      <c r="G10" s="24">
        <f t="shared" si="0"/>
        <v>4005789815</v>
      </c>
      <c r="H10" s="24">
        <f t="shared" si="1"/>
        <v>9218091767</v>
      </c>
    </row>
    <row r="11" spans="1:8" s="25" customFormat="1" ht="21.75" customHeight="1">
      <c r="A11" s="22" t="s">
        <v>16</v>
      </c>
      <c r="B11" s="23" t="s">
        <v>50</v>
      </c>
      <c r="C11" s="24">
        <v>473983390</v>
      </c>
      <c r="D11" s="24">
        <v>50700000</v>
      </c>
      <c r="E11" s="24">
        <v>57035962</v>
      </c>
      <c r="F11" s="24">
        <v>20247861</v>
      </c>
      <c r="G11" s="24">
        <f t="shared" si="0"/>
        <v>77283823</v>
      </c>
      <c r="H11" s="24">
        <f t="shared" si="1"/>
        <v>467647428</v>
      </c>
    </row>
    <row r="12" spans="1:8" s="25" customFormat="1" ht="21.75" customHeight="1">
      <c r="A12" s="22" t="s">
        <v>17</v>
      </c>
      <c r="B12" s="23" t="s">
        <v>51</v>
      </c>
      <c r="C12" s="24">
        <v>6586411349</v>
      </c>
      <c r="D12" s="24">
        <v>63600000</v>
      </c>
      <c r="E12" s="24">
        <v>983062801</v>
      </c>
      <c r="F12" s="24">
        <v>231985099</v>
      </c>
      <c r="G12" s="24">
        <f t="shared" si="0"/>
        <v>1215047900</v>
      </c>
      <c r="H12" s="24">
        <f t="shared" si="1"/>
        <v>5666948548</v>
      </c>
    </row>
    <row r="13" spans="1:8" s="25" customFormat="1" ht="21.75" customHeight="1">
      <c r="A13" s="22" t="s">
        <v>18</v>
      </c>
      <c r="B13" s="23" t="s">
        <v>52</v>
      </c>
      <c r="C13" s="24">
        <v>844111946</v>
      </c>
      <c r="D13" s="24">
        <v>0</v>
      </c>
      <c r="E13" s="24">
        <v>45641739</v>
      </c>
      <c r="F13" s="24">
        <v>17672381</v>
      </c>
      <c r="G13" s="24">
        <f t="shared" si="0"/>
        <v>63314120</v>
      </c>
      <c r="H13" s="24">
        <f t="shared" si="1"/>
        <v>798470207</v>
      </c>
    </row>
    <row r="14" spans="1:8" s="25" customFormat="1" ht="21.75" customHeight="1">
      <c r="A14" s="22" t="s">
        <v>19</v>
      </c>
      <c r="B14" s="23" t="s">
        <v>53</v>
      </c>
      <c r="C14" s="24">
        <v>0</v>
      </c>
      <c r="D14" s="24">
        <v>0</v>
      </c>
      <c r="E14" s="24">
        <v>0</v>
      </c>
      <c r="F14" s="24">
        <v>0</v>
      </c>
      <c r="G14" s="24">
        <f t="shared" si="0"/>
        <v>0</v>
      </c>
      <c r="H14" s="24">
        <f t="shared" si="1"/>
        <v>0</v>
      </c>
    </row>
    <row r="15" spans="1:8" s="25" customFormat="1" ht="21.75" customHeight="1">
      <c r="A15" s="22" t="s">
        <v>20</v>
      </c>
      <c r="B15" s="23" t="s">
        <v>21</v>
      </c>
      <c r="C15" s="24">
        <f>C16+C17+C18+C19</f>
        <v>8602273905</v>
      </c>
      <c r="D15" s="24">
        <f>D16+D17+D18+D19</f>
        <v>1130400000</v>
      </c>
      <c r="E15" s="24">
        <f>E16+E17+E18+E19</f>
        <v>410095768</v>
      </c>
      <c r="F15" s="24">
        <f>F16+F17+F18+F19</f>
        <v>111151863</v>
      </c>
      <c r="G15" s="24">
        <f t="shared" si="0"/>
        <v>521247631</v>
      </c>
      <c r="H15" s="24">
        <f t="shared" si="1"/>
        <v>9322578137</v>
      </c>
    </row>
    <row r="16" spans="1:8" s="25" customFormat="1" ht="21.75" customHeight="1">
      <c r="A16" s="22" t="s">
        <v>12</v>
      </c>
      <c r="B16" s="23" t="s">
        <v>55</v>
      </c>
      <c r="C16" s="24">
        <v>3434988160</v>
      </c>
      <c r="D16" s="24">
        <v>179700000</v>
      </c>
      <c r="E16" s="24">
        <v>248058703</v>
      </c>
      <c r="F16" s="24">
        <v>39048956</v>
      </c>
      <c r="G16" s="24">
        <f t="shared" si="0"/>
        <v>287107659</v>
      </c>
      <c r="H16" s="24">
        <f t="shared" si="1"/>
        <v>3366629457</v>
      </c>
    </row>
    <row r="17" spans="1:8" s="25" customFormat="1" ht="21.75" customHeight="1">
      <c r="A17" s="22" t="s">
        <v>13</v>
      </c>
      <c r="B17" s="23" t="s">
        <v>54</v>
      </c>
      <c r="C17" s="24">
        <v>528370745</v>
      </c>
      <c r="D17" s="24">
        <v>0</v>
      </c>
      <c r="E17" s="24">
        <v>35969601</v>
      </c>
      <c r="F17" s="24">
        <v>10388463</v>
      </c>
      <c r="G17" s="24">
        <f>E17+F17</f>
        <v>46358064</v>
      </c>
      <c r="H17" s="24">
        <f t="shared" si="1"/>
        <v>492401144</v>
      </c>
    </row>
    <row r="18" spans="1:8" s="25" customFormat="1" ht="21.75" customHeight="1">
      <c r="A18" s="22" t="s">
        <v>14</v>
      </c>
      <c r="B18" s="23" t="s">
        <v>63</v>
      </c>
      <c r="C18" s="24">
        <v>4084630000</v>
      </c>
      <c r="D18" s="24">
        <v>950700000</v>
      </c>
      <c r="E18" s="24">
        <v>60857464</v>
      </c>
      <c r="F18" s="24">
        <v>53061701</v>
      </c>
      <c r="G18" s="24">
        <f>E18+F18</f>
        <v>113919165</v>
      </c>
      <c r="H18" s="24">
        <f t="shared" si="1"/>
        <v>4974472536</v>
      </c>
    </row>
    <row r="19" spans="1:8" s="25" customFormat="1" ht="21.75" customHeight="1">
      <c r="A19" s="26" t="s">
        <v>64</v>
      </c>
      <c r="B19" s="27" t="s">
        <v>57</v>
      </c>
      <c r="C19" s="24">
        <v>554285000</v>
      </c>
      <c r="D19" s="24">
        <v>0</v>
      </c>
      <c r="E19" s="24">
        <v>65210000</v>
      </c>
      <c r="F19" s="24">
        <v>8652743</v>
      </c>
      <c r="G19" s="24">
        <f>E19+F19</f>
        <v>73862743</v>
      </c>
      <c r="H19" s="24">
        <f t="shared" si="1"/>
        <v>489075000</v>
      </c>
    </row>
    <row r="20" spans="1:8" s="25" customFormat="1" ht="21.75" customHeight="1">
      <c r="A20" s="22" t="s">
        <v>22</v>
      </c>
      <c r="B20" s="27"/>
      <c r="C20" s="24">
        <f>SUM(C6+C14+C15)</f>
        <v>38570504327</v>
      </c>
      <c r="D20" s="24">
        <f>SUM(D6+D14+D15)</f>
        <v>1983700000</v>
      </c>
      <c r="E20" s="24">
        <f>SUM(E6+E14+E15)</f>
        <v>6311799489</v>
      </c>
      <c r="F20" s="24">
        <f>SUM(F6+F14+F15)</f>
        <v>946163097</v>
      </c>
      <c r="G20" s="24">
        <f t="shared" si="0"/>
        <v>7257962586</v>
      </c>
      <c r="H20" s="24">
        <f>IF(SUM(C20:D20,-E20)=SUM(H6+H14+H15),SUM(C20:D20,-E20),"おかしぞ！")</f>
        <v>34242404838</v>
      </c>
    </row>
    <row r="21" spans="1:8" s="25" customFormat="1" ht="4.5" customHeight="1">
      <c r="A21" s="31"/>
      <c r="B21" s="27"/>
      <c r="C21" s="24"/>
      <c r="D21" s="24"/>
      <c r="E21" s="24"/>
      <c r="F21" s="24"/>
      <c r="G21" s="24"/>
      <c r="H21" s="24"/>
    </row>
    <row r="22" spans="1:8" s="25" customFormat="1" ht="21.75" customHeight="1">
      <c r="A22" s="32"/>
      <c r="B22" s="27" t="s">
        <v>65</v>
      </c>
      <c r="C22" s="24">
        <v>1920675000</v>
      </c>
      <c r="D22" s="24">
        <v>183000000</v>
      </c>
      <c r="E22" s="24">
        <v>462456000</v>
      </c>
      <c r="F22" s="24">
        <v>38535876</v>
      </c>
      <c r="G22" s="24">
        <f>SUM(E22:F22)</f>
        <v>500991876</v>
      </c>
      <c r="H22" s="24">
        <f>SUM(C22:D22,-E22)</f>
        <v>1641219000</v>
      </c>
    </row>
    <row r="23" spans="1:8" s="25" customFormat="1" ht="21.75" customHeight="1">
      <c r="A23" s="33" t="s">
        <v>23</v>
      </c>
      <c r="B23" s="27" t="s">
        <v>24</v>
      </c>
      <c r="C23" s="24">
        <v>279745236</v>
      </c>
      <c r="D23" s="24">
        <v>0</v>
      </c>
      <c r="E23" s="24">
        <v>43362103</v>
      </c>
      <c r="F23" s="24">
        <v>12094873</v>
      </c>
      <c r="G23" s="24">
        <f>SUM(E23:F23)</f>
        <v>55456976</v>
      </c>
      <c r="H23" s="24">
        <f>SUM(C23:D23,-E23)</f>
        <v>236383133</v>
      </c>
    </row>
    <row r="24" spans="1:8" s="25" customFormat="1" ht="21.75" customHeight="1">
      <c r="A24" s="33"/>
      <c r="B24" s="27" t="s">
        <v>25</v>
      </c>
      <c r="C24" s="24">
        <v>673599077</v>
      </c>
      <c r="D24" s="24">
        <v>0</v>
      </c>
      <c r="E24" s="24">
        <v>50914073</v>
      </c>
      <c r="F24" s="24">
        <v>16754271</v>
      </c>
      <c r="G24" s="24">
        <f>SUM(E24:F24)</f>
        <v>67668344</v>
      </c>
      <c r="H24" s="24">
        <f>SUM(C24:D24,-E24)</f>
        <v>622685004</v>
      </c>
    </row>
    <row r="25" spans="1:8" s="25" customFormat="1" ht="21.75" customHeight="1">
      <c r="A25" s="33" t="s">
        <v>28</v>
      </c>
      <c r="B25" s="27" t="s">
        <v>26</v>
      </c>
      <c r="C25" s="24">
        <v>372870223</v>
      </c>
      <c r="D25" s="24">
        <v>0</v>
      </c>
      <c r="E25" s="24">
        <v>47095252</v>
      </c>
      <c r="F25" s="24">
        <v>9399020</v>
      </c>
      <c r="G25" s="24">
        <f>SUM(E25:F25)</f>
        <v>56494272</v>
      </c>
      <c r="H25" s="24">
        <f>SUM(C25:D25,-E25)</f>
        <v>325774971</v>
      </c>
    </row>
    <row r="26" spans="1:8" s="25" customFormat="1" ht="21.75" customHeight="1">
      <c r="A26" s="34"/>
      <c r="B26" s="27" t="s">
        <v>27</v>
      </c>
      <c r="C26" s="24">
        <f>269503110+237388580</f>
        <v>506891690</v>
      </c>
      <c r="D26" s="24">
        <v>6100000</v>
      </c>
      <c r="E26" s="24">
        <f>19646373+30271900</f>
        <v>49918273</v>
      </c>
      <c r="F26" s="24">
        <f>7549569+2046964</f>
        <v>9596533</v>
      </c>
      <c r="G26" s="24">
        <f>SUM(E26:F26)</f>
        <v>59514806</v>
      </c>
      <c r="H26" s="24">
        <f>SUM(C26:D26,-E26)</f>
        <v>463073417</v>
      </c>
    </row>
    <row r="27" ht="9.75" customHeight="1">
      <c r="A27" s="14"/>
    </row>
    <row r="28" spans="1:8" ht="15.75" customHeight="1">
      <c r="A28" s="14" t="s">
        <v>29</v>
      </c>
      <c r="B28" s="1" t="s">
        <v>66</v>
      </c>
      <c r="C28" s="2" t="s">
        <v>30</v>
      </c>
      <c r="G28" s="15"/>
      <c r="H28" s="15"/>
    </row>
    <row r="29" spans="1:8" ht="15.75" customHeight="1">
      <c r="A29" s="14" t="s">
        <v>29</v>
      </c>
      <c r="B29" s="1" t="s">
        <v>58</v>
      </c>
      <c r="C29" s="2" t="s">
        <v>62</v>
      </c>
      <c r="G29" s="15"/>
      <c r="H29" s="15"/>
    </row>
    <row r="30" spans="1:8" ht="15.75" customHeight="1">
      <c r="A30" s="14" t="s">
        <v>29</v>
      </c>
      <c r="B30" s="1" t="s">
        <v>31</v>
      </c>
      <c r="C30" s="2" t="s">
        <v>75</v>
      </c>
      <c r="F30" s="15"/>
      <c r="G30" s="15"/>
      <c r="H30" s="15"/>
    </row>
    <row r="31" spans="1:8" ht="15.75" customHeight="1">
      <c r="A31" s="14"/>
      <c r="C31" s="2" t="s">
        <v>74</v>
      </c>
      <c r="F31" s="15"/>
      <c r="G31" s="15"/>
      <c r="H31" s="15"/>
    </row>
    <row r="32" spans="1:8" ht="15.75" customHeight="1">
      <c r="A32" s="14" t="s">
        <v>29</v>
      </c>
      <c r="B32" s="1" t="s">
        <v>33</v>
      </c>
      <c r="C32" s="2" t="s">
        <v>34</v>
      </c>
      <c r="G32" s="15"/>
      <c r="H32" s="15"/>
    </row>
    <row r="33" spans="1:8" ht="15.75" customHeight="1">
      <c r="A33" s="14" t="s">
        <v>29</v>
      </c>
      <c r="B33" s="1" t="s">
        <v>35</v>
      </c>
      <c r="C33" s="2" t="s">
        <v>36</v>
      </c>
      <c r="G33" s="15"/>
      <c r="H33" s="15"/>
    </row>
    <row r="34" spans="1:8" ht="15.75" customHeight="1">
      <c r="A34" s="14" t="s">
        <v>29</v>
      </c>
      <c r="B34" s="1" t="s">
        <v>37</v>
      </c>
      <c r="C34" s="2" t="s">
        <v>38</v>
      </c>
      <c r="G34" s="15"/>
      <c r="H34" s="15"/>
    </row>
    <row r="35" spans="1:8" ht="15.75" customHeight="1">
      <c r="A35" s="14" t="s">
        <v>29</v>
      </c>
      <c r="B35" s="16" t="s">
        <v>56</v>
      </c>
      <c r="C35" s="2" t="s">
        <v>39</v>
      </c>
      <c r="G35" s="15"/>
      <c r="H35" s="15"/>
    </row>
    <row r="36" spans="1:8" ht="15.75" customHeight="1">
      <c r="A36" s="14" t="s">
        <v>29</v>
      </c>
      <c r="B36" s="16" t="s">
        <v>40</v>
      </c>
      <c r="C36" s="2" t="s">
        <v>59</v>
      </c>
      <c r="G36" s="15"/>
      <c r="H36" s="15"/>
    </row>
    <row r="37" spans="1:8" ht="15.75" customHeight="1">
      <c r="A37" s="14" t="s">
        <v>29</v>
      </c>
      <c r="B37" s="16" t="s">
        <v>60</v>
      </c>
      <c r="C37" s="2" t="s">
        <v>61</v>
      </c>
      <c r="G37" s="15"/>
      <c r="H37" s="15"/>
    </row>
    <row r="39" ht="18" customHeight="1">
      <c r="A39" s="17"/>
    </row>
    <row r="40" ht="18" customHeight="1">
      <c r="A40" s="17"/>
    </row>
    <row r="41" ht="18" customHeight="1">
      <c r="A41" s="17"/>
    </row>
  </sheetData>
  <sheetProtection password="CD43" sheet="1" objects="1" scenarios="1"/>
  <mergeCells count="2">
    <mergeCell ref="A2:D2"/>
    <mergeCell ref="E3:G3"/>
  </mergeCells>
  <printOptions horizontalCentered="1"/>
  <pageMargins left="0.34" right="0.31" top="0.5905511811023623" bottom="0.58" header="0.3937007874015748" footer="0.38"/>
  <pageSetup orientation="landscape" paperSize="9" scale="70" r:id="rId1"/>
  <rowBreaks count="1" manualBreakCount="1">
    <brk id="37" max="10" man="1"/>
  </rowBreaks>
</worksheet>
</file>

<file path=xl/worksheets/sheet2.xml><?xml version="1.0" encoding="utf-8"?>
<worksheet xmlns="http://schemas.openxmlformats.org/spreadsheetml/2006/main" xmlns:r="http://schemas.openxmlformats.org/officeDocument/2006/relationships">
  <dimension ref="A2:H25"/>
  <sheetViews>
    <sheetView showGridLines="0" zoomScale="60" zoomScaleNormal="60" zoomScaleSheetLayoutView="50" workbookViewId="0" topLeftCell="A1">
      <selection activeCell="A1" sqref="A1"/>
    </sheetView>
  </sheetViews>
  <sheetFormatPr defaultColWidth="8.796875" defaultRowHeight="18" customHeight="1"/>
  <cols>
    <col min="1" max="1" width="9.3984375" style="1" customWidth="1"/>
    <col min="2" max="2" width="25.8984375" style="1" customWidth="1"/>
    <col min="3" max="3" width="25.59765625" style="2" customWidth="1"/>
    <col min="4" max="4" width="23.5" style="2" customWidth="1"/>
    <col min="5" max="5" width="23.3984375" style="2" customWidth="1"/>
    <col min="6" max="6" width="24" style="2" customWidth="1"/>
    <col min="7" max="7" width="22.19921875" style="2" customWidth="1"/>
    <col min="8" max="8" width="25.59765625" style="2" customWidth="1"/>
    <col min="9" max="16384" width="10.8984375" style="1" customWidth="1"/>
  </cols>
  <sheetData>
    <row r="1" ht="46.5" customHeight="1"/>
    <row r="2" spans="1:8" ht="27" customHeight="1">
      <c r="A2" s="48" t="s">
        <v>85</v>
      </c>
      <c r="B2" s="48"/>
      <c r="C2" s="48"/>
      <c r="D2" s="48"/>
      <c r="H2" s="3" t="s">
        <v>0</v>
      </c>
    </row>
    <row r="3" spans="1:8" ht="22.5" customHeight="1">
      <c r="A3" s="31"/>
      <c r="B3" s="35"/>
      <c r="C3" s="36" t="s">
        <v>86</v>
      </c>
      <c r="D3" s="36" t="s">
        <v>87</v>
      </c>
      <c r="E3" s="45" t="s">
        <v>80</v>
      </c>
      <c r="F3" s="46"/>
      <c r="G3" s="47"/>
      <c r="H3" s="36" t="s">
        <v>81</v>
      </c>
    </row>
    <row r="4" spans="1:8" ht="22.5" customHeight="1">
      <c r="A4" s="37" t="s">
        <v>1</v>
      </c>
      <c r="B4" s="38"/>
      <c r="C4" s="39" t="s">
        <v>2</v>
      </c>
      <c r="D4" s="39" t="s">
        <v>3</v>
      </c>
      <c r="E4" s="39" t="s">
        <v>4</v>
      </c>
      <c r="F4" s="39" t="s">
        <v>5</v>
      </c>
      <c r="G4" s="39" t="s">
        <v>6</v>
      </c>
      <c r="H4" s="39" t="s">
        <v>2</v>
      </c>
    </row>
    <row r="5" spans="1:8" ht="22.5" customHeight="1">
      <c r="A5" s="28"/>
      <c r="B5" s="29"/>
      <c r="C5" s="40" t="s">
        <v>7</v>
      </c>
      <c r="D5" s="40" t="s">
        <v>8</v>
      </c>
      <c r="E5" s="40" t="s">
        <v>9</v>
      </c>
      <c r="F5" s="30"/>
      <c r="G5" s="30"/>
      <c r="H5" s="40" t="s">
        <v>88</v>
      </c>
    </row>
    <row r="6" spans="1:8" ht="21.75" customHeight="1">
      <c r="A6" s="28" t="s">
        <v>10</v>
      </c>
      <c r="B6" s="29" t="s">
        <v>11</v>
      </c>
      <c r="C6" s="30">
        <f>SUM(C7:C10)</f>
        <v>49636266573</v>
      </c>
      <c r="D6" s="30">
        <f>SUM(D7:D10)</f>
        <v>1511100000</v>
      </c>
      <c r="E6" s="30">
        <f>SUM(E7:E10)</f>
        <v>2499574286</v>
      </c>
      <c r="F6" s="30">
        <f>SUM(F7:F10)</f>
        <v>2015918287</v>
      </c>
      <c r="G6" s="30">
        <f>IF(SUM(G7:G10)=SUM(E6:F6),SUM(G7:G10),"おかしいぞ！")</f>
        <v>4515492573</v>
      </c>
      <c r="H6" s="30">
        <f>IF(SUM(C6:D6,-E6)=SUM(H7:H10),SUM(C6:D6,-E6),"おかしぞ！")</f>
        <v>48647792287</v>
      </c>
    </row>
    <row r="7" spans="1:8" ht="21.75" customHeight="1">
      <c r="A7" s="22" t="s">
        <v>12</v>
      </c>
      <c r="B7" s="23" t="s">
        <v>41</v>
      </c>
      <c r="C7" s="24">
        <v>40277402601</v>
      </c>
      <c r="D7" s="24">
        <v>318000000</v>
      </c>
      <c r="E7" s="24">
        <v>1904774345</v>
      </c>
      <c r="F7" s="24">
        <v>1638689692</v>
      </c>
      <c r="G7" s="24">
        <f>SUM(E7:F7)</f>
        <v>3543464037</v>
      </c>
      <c r="H7" s="24">
        <f>SUM(C7:D7,-E7)</f>
        <v>38690628256</v>
      </c>
    </row>
    <row r="8" spans="1:8" ht="21.75" customHeight="1">
      <c r="A8" s="22" t="s">
        <v>13</v>
      </c>
      <c r="B8" s="23" t="s">
        <v>42</v>
      </c>
      <c r="C8" s="24">
        <v>8472763972</v>
      </c>
      <c r="D8" s="24">
        <v>50500000</v>
      </c>
      <c r="E8" s="24">
        <v>562125785</v>
      </c>
      <c r="F8" s="24">
        <v>367820840</v>
      </c>
      <c r="G8" s="24">
        <f>SUM(E8:F8)</f>
        <v>929946625</v>
      </c>
      <c r="H8" s="24">
        <f>SUM(C8:D8,-E8)</f>
        <v>7961138187</v>
      </c>
    </row>
    <row r="9" spans="1:8" ht="21.75" customHeight="1">
      <c r="A9" s="26" t="s">
        <v>89</v>
      </c>
      <c r="B9" s="23" t="s">
        <v>72</v>
      </c>
      <c r="C9" s="24">
        <v>886100000</v>
      </c>
      <c r="D9" s="24">
        <v>972700000</v>
      </c>
      <c r="E9" s="24">
        <v>0</v>
      </c>
      <c r="F9" s="24">
        <v>7428672</v>
      </c>
      <c r="G9" s="24">
        <f>SUM(E9:F9)</f>
        <v>7428672</v>
      </c>
      <c r="H9" s="24">
        <f>SUM(C9:D9,-E9)</f>
        <v>1858800000</v>
      </c>
    </row>
    <row r="10" spans="1:8" ht="21.75" customHeight="1">
      <c r="A10" s="26" t="s">
        <v>90</v>
      </c>
      <c r="B10" s="23" t="s">
        <v>73</v>
      </c>
      <c r="C10" s="24">
        <v>0</v>
      </c>
      <c r="D10" s="24">
        <v>169900000</v>
      </c>
      <c r="E10" s="24">
        <v>32674156</v>
      </c>
      <c r="F10" s="24">
        <v>1979083</v>
      </c>
      <c r="G10" s="24">
        <f>SUM(E10:F10)</f>
        <v>34653239</v>
      </c>
      <c r="H10" s="24">
        <f>SUM(C10:D10,-E10)</f>
        <v>137225844</v>
      </c>
    </row>
    <row r="11" spans="1:8" ht="21.75" customHeight="1">
      <c r="A11" s="22" t="s">
        <v>22</v>
      </c>
      <c r="B11" s="23"/>
      <c r="C11" s="24">
        <f>C6</f>
        <v>49636266573</v>
      </c>
      <c r="D11" s="24">
        <f>D6</f>
        <v>1511100000</v>
      </c>
      <c r="E11" s="24">
        <f>E6</f>
        <v>2499574286</v>
      </c>
      <c r="F11" s="24">
        <f>F6</f>
        <v>2015918287</v>
      </c>
      <c r="G11" s="24">
        <f>SUM(E11:F11)</f>
        <v>4515492573</v>
      </c>
      <c r="H11" s="24">
        <f>IF(SUM(C11:D11,-E11)=H6,SUM(C11:D11,-E11),"おかしぞ！")</f>
        <v>48647792287</v>
      </c>
    </row>
    <row r="12" spans="1:8" ht="4.5" customHeight="1">
      <c r="A12" s="31"/>
      <c r="B12" s="23"/>
      <c r="C12" s="24"/>
      <c r="D12" s="24"/>
      <c r="E12" s="24"/>
      <c r="F12" s="24"/>
      <c r="G12" s="24"/>
      <c r="H12" s="24"/>
    </row>
    <row r="13" spans="1:8" ht="21.75" customHeight="1">
      <c r="A13" s="32" t="s">
        <v>23</v>
      </c>
      <c r="B13" s="23" t="s">
        <v>24</v>
      </c>
      <c r="C13" s="24">
        <v>2456412348</v>
      </c>
      <c r="D13" s="24">
        <v>0</v>
      </c>
      <c r="E13" s="24">
        <v>108535594</v>
      </c>
      <c r="F13" s="24">
        <v>130090802</v>
      </c>
      <c r="G13" s="24">
        <f>E13+F13</f>
        <v>238626396</v>
      </c>
      <c r="H13" s="24">
        <f>SUM(C13:D13,-E13)</f>
        <v>2347876754</v>
      </c>
    </row>
    <row r="14" spans="1:8" ht="21.75" customHeight="1">
      <c r="A14" s="33"/>
      <c r="B14" s="23" t="s">
        <v>43</v>
      </c>
      <c r="C14" s="24">
        <v>756066931</v>
      </c>
      <c r="D14" s="24">
        <v>0</v>
      </c>
      <c r="E14" s="24">
        <v>198420760</v>
      </c>
      <c r="F14" s="24">
        <v>11704500</v>
      </c>
      <c r="G14" s="24">
        <f>E14+F14</f>
        <v>210125260</v>
      </c>
      <c r="H14" s="24">
        <f>SUM(C14:D14,-E14)</f>
        <v>557646171</v>
      </c>
    </row>
    <row r="15" spans="1:8" ht="21.75" customHeight="1">
      <c r="A15" s="33"/>
      <c r="B15" s="23" t="s">
        <v>26</v>
      </c>
      <c r="C15" s="24">
        <v>66397922</v>
      </c>
      <c r="D15" s="24">
        <v>0</v>
      </c>
      <c r="E15" s="24">
        <v>8734406</v>
      </c>
      <c r="F15" s="24">
        <v>4468464</v>
      </c>
      <c r="G15" s="24">
        <f>E15+F15</f>
        <v>13202870</v>
      </c>
      <c r="H15" s="24">
        <f>SUM(C15:D15,-E15)</f>
        <v>57663516</v>
      </c>
    </row>
    <row r="16" spans="1:8" ht="21.75" customHeight="1">
      <c r="A16" s="34" t="s">
        <v>28</v>
      </c>
      <c r="B16" s="23" t="s">
        <v>27</v>
      </c>
      <c r="C16" s="24">
        <v>136055639</v>
      </c>
      <c r="D16" s="24">
        <v>0</v>
      </c>
      <c r="E16" s="24">
        <v>7576113</v>
      </c>
      <c r="F16" s="24">
        <v>5268691</v>
      </c>
      <c r="G16" s="24">
        <f>E16+F16</f>
        <v>12844804</v>
      </c>
      <c r="H16" s="24">
        <f>SUM(C16:D16,-E16)</f>
        <v>128479526</v>
      </c>
    </row>
    <row r="17" ht="18" customHeight="1">
      <c r="A17" s="14"/>
    </row>
    <row r="18" spans="1:8" ht="15.75" customHeight="1">
      <c r="A18" s="18" t="s">
        <v>29</v>
      </c>
      <c r="B18" s="19" t="s">
        <v>31</v>
      </c>
      <c r="C18" s="20" t="s">
        <v>32</v>
      </c>
      <c r="F18" s="15"/>
      <c r="G18" s="15"/>
      <c r="H18" s="15"/>
    </row>
    <row r="19" spans="1:8" ht="15.75" customHeight="1">
      <c r="A19" s="18" t="s">
        <v>29</v>
      </c>
      <c r="B19" s="19" t="s">
        <v>44</v>
      </c>
      <c r="C19" s="21" t="s">
        <v>45</v>
      </c>
      <c r="F19" s="15"/>
      <c r="G19" s="15"/>
      <c r="H19" s="15"/>
    </row>
    <row r="20" spans="1:8" ht="15.75" customHeight="1">
      <c r="A20" s="18" t="s">
        <v>29</v>
      </c>
      <c r="B20" s="19" t="s">
        <v>35</v>
      </c>
      <c r="C20" s="21" t="s">
        <v>36</v>
      </c>
      <c r="F20" s="15"/>
      <c r="G20" s="15"/>
      <c r="H20" s="15"/>
    </row>
    <row r="21" spans="1:8" ht="15.75" customHeight="1">
      <c r="A21" s="18" t="s">
        <v>29</v>
      </c>
      <c r="B21" s="19" t="s">
        <v>37</v>
      </c>
      <c r="C21" s="21" t="s">
        <v>38</v>
      </c>
      <c r="F21" s="15"/>
      <c r="G21" s="15"/>
      <c r="H21" s="15"/>
    </row>
    <row r="23" ht="18" customHeight="1">
      <c r="A23" s="17"/>
    </row>
    <row r="24" ht="18" customHeight="1">
      <c r="A24" s="17"/>
    </row>
    <row r="25" ht="18" customHeight="1">
      <c r="A25" s="17"/>
    </row>
  </sheetData>
  <sheetProtection password="CD43" sheet="1" objects="1" scenarios="1"/>
  <mergeCells count="2">
    <mergeCell ref="E3:G3"/>
    <mergeCell ref="A2:D2"/>
  </mergeCells>
  <printOptions horizontalCentered="1"/>
  <pageMargins left="0.34" right="0.31" top="0.5905511811023623" bottom="0.5118110236220472" header="0.3937007874015748" footer="0.5118110236220472"/>
  <pageSetup orientation="landscape" paperSize="9" scale="70" r:id="rId1"/>
  <rowBreaks count="1" manualBreakCount="1">
    <brk id="21" max="10" man="1"/>
  </rowBreaks>
</worksheet>
</file>

<file path=xl/worksheets/sheet3.xml><?xml version="1.0" encoding="utf-8"?>
<worksheet xmlns="http://schemas.openxmlformats.org/spreadsheetml/2006/main" xmlns:r="http://schemas.openxmlformats.org/officeDocument/2006/relationships">
  <dimension ref="A2:H13"/>
  <sheetViews>
    <sheetView showGridLines="0" zoomScale="60" zoomScaleNormal="60" zoomScaleSheetLayoutView="50" workbookViewId="0" topLeftCell="A1">
      <selection activeCell="A1" sqref="A1"/>
    </sheetView>
  </sheetViews>
  <sheetFormatPr defaultColWidth="8.796875" defaultRowHeight="18" customHeight="1"/>
  <cols>
    <col min="1" max="1" width="9.3984375" style="1" customWidth="1"/>
    <col min="2" max="2" width="25.8984375" style="1" customWidth="1"/>
    <col min="3" max="3" width="25.59765625" style="2" customWidth="1"/>
    <col min="4" max="4" width="23.5" style="2" customWidth="1"/>
    <col min="5" max="5" width="23.3984375" style="2" customWidth="1"/>
    <col min="6" max="6" width="24" style="2" customWidth="1"/>
    <col min="7" max="7" width="22.19921875" style="2" customWidth="1"/>
    <col min="8" max="8" width="25.59765625" style="2" customWidth="1"/>
    <col min="9" max="16384" width="10.8984375" style="1" customWidth="1"/>
  </cols>
  <sheetData>
    <row r="1" ht="45" customHeight="1"/>
    <row r="2" spans="1:8" ht="30.75" customHeight="1">
      <c r="A2" s="49" t="s">
        <v>96</v>
      </c>
      <c r="B2" s="49"/>
      <c r="C2" s="49"/>
      <c r="D2" s="49"/>
      <c r="H2" s="3" t="s">
        <v>0</v>
      </c>
    </row>
    <row r="3" spans="1:8" ht="22.5" customHeight="1">
      <c r="A3" s="31"/>
      <c r="B3" s="35"/>
      <c r="C3" s="36" t="s">
        <v>91</v>
      </c>
      <c r="D3" s="36" t="s">
        <v>92</v>
      </c>
      <c r="E3" s="45" t="s">
        <v>93</v>
      </c>
      <c r="F3" s="46"/>
      <c r="G3" s="47"/>
      <c r="H3" s="36" t="s">
        <v>94</v>
      </c>
    </row>
    <row r="4" spans="1:8" ht="22.5" customHeight="1">
      <c r="A4" s="37" t="s">
        <v>1</v>
      </c>
      <c r="B4" s="38"/>
      <c r="C4" s="39" t="s">
        <v>2</v>
      </c>
      <c r="D4" s="39" t="s">
        <v>3</v>
      </c>
      <c r="E4" s="39" t="s">
        <v>4</v>
      </c>
      <c r="F4" s="39" t="s">
        <v>5</v>
      </c>
      <c r="G4" s="39" t="s">
        <v>6</v>
      </c>
      <c r="H4" s="39" t="s">
        <v>2</v>
      </c>
    </row>
    <row r="5" spans="1:8" ht="22.5" customHeight="1">
      <c r="A5" s="28"/>
      <c r="B5" s="29"/>
      <c r="C5" s="40" t="s">
        <v>7</v>
      </c>
      <c r="D5" s="40" t="s">
        <v>8</v>
      </c>
      <c r="E5" s="40" t="s">
        <v>9</v>
      </c>
      <c r="F5" s="30"/>
      <c r="G5" s="30"/>
      <c r="H5" s="40" t="s">
        <v>95</v>
      </c>
    </row>
    <row r="6" spans="1:8" ht="21.75" customHeight="1">
      <c r="A6" s="28" t="s">
        <v>10</v>
      </c>
      <c r="B6" s="29" t="s">
        <v>98</v>
      </c>
      <c r="C6" s="30">
        <f>SUM(C7:C7)</f>
        <v>5861009664</v>
      </c>
      <c r="D6" s="30">
        <f>SUM(D7:D7)</f>
        <v>132000000</v>
      </c>
      <c r="E6" s="30">
        <f>SUM(E7:E7)</f>
        <v>476608571</v>
      </c>
      <c r="F6" s="30">
        <f>SUM(F7:F7)</f>
        <v>212295794</v>
      </c>
      <c r="G6" s="30">
        <f>IF(SUM(G7:G7)=SUM(E6:F6),SUM(G7:G7),"おかしいぞ！")</f>
        <v>688904365</v>
      </c>
      <c r="H6" s="30">
        <f>IF(SUM(C6:D6,-E6)=SUM(H7:H7),SUM(C6:D6,-E6),"おかしぞ！")</f>
        <v>5516401093</v>
      </c>
    </row>
    <row r="7" spans="1:8" ht="21.75" customHeight="1">
      <c r="A7" s="22" t="s">
        <v>12</v>
      </c>
      <c r="B7" s="23" t="s">
        <v>97</v>
      </c>
      <c r="C7" s="24">
        <v>5861009664</v>
      </c>
      <c r="D7" s="24">
        <v>132000000</v>
      </c>
      <c r="E7" s="24">
        <v>476608571</v>
      </c>
      <c r="F7" s="24">
        <v>212295794</v>
      </c>
      <c r="G7" s="24">
        <f>SUM(E7:F7)</f>
        <v>688904365</v>
      </c>
      <c r="H7" s="24">
        <f>SUM(C7:D7,-E7)</f>
        <v>5516401093</v>
      </c>
    </row>
    <row r="8" spans="1:8" ht="25.5" customHeight="1">
      <c r="A8" s="22" t="s">
        <v>22</v>
      </c>
      <c r="B8" s="23"/>
      <c r="C8" s="24">
        <f>C6</f>
        <v>5861009664</v>
      </c>
      <c r="D8" s="24">
        <f>D6</f>
        <v>132000000</v>
      </c>
      <c r="E8" s="24">
        <f>E6</f>
        <v>476608571</v>
      </c>
      <c r="F8" s="24">
        <f>F6</f>
        <v>212295794</v>
      </c>
      <c r="G8" s="24">
        <f>SUM(E8:F8)</f>
        <v>688904365</v>
      </c>
      <c r="H8" s="24">
        <f>IF(SUM(C8:D8,-E8)=H6,SUM(C8:D8,-E8),"おかしぞ！")</f>
        <v>5516401093</v>
      </c>
    </row>
    <row r="9" ht="18" customHeight="1">
      <c r="A9" s="14"/>
    </row>
    <row r="11" ht="18" customHeight="1">
      <c r="A11" s="17"/>
    </row>
    <row r="12" ht="18" customHeight="1">
      <c r="A12" s="17"/>
    </row>
    <row r="13" ht="18" customHeight="1">
      <c r="A13" s="17"/>
    </row>
  </sheetData>
  <sheetProtection password="CD43" sheet="1" objects="1" scenarios="1"/>
  <mergeCells count="2">
    <mergeCell ref="E3:G3"/>
    <mergeCell ref="A2:D2"/>
  </mergeCells>
  <printOptions horizontalCentered="1"/>
  <pageMargins left="0.34" right="0.31" top="0.5905511811023623" bottom="0.5118110236220472" header="0.3937007874015748" footer="0.5118110236220472"/>
  <pageSetup orientation="landscape" paperSize="9" scale="70" r:id="rId1"/>
  <rowBreaks count="1" manualBreakCount="1">
    <brk id="9" max="10" man="1"/>
  </rowBreaks>
</worksheet>
</file>

<file path=xl/worksheets/sheet4.xml><?xml version="1.0" encoding="utf-8"?>
<worksheet xmlns="http://schemas.openxmlformats.org/spreadsheetml/2006/main" xmlns:r="http://schemas.openxmlformats.org/officeDocument/2006/relationships">
  <dimension ref="A2:H13"/>
  <sheetViews>
    <sheetView showGridLines="0" zoomScale="60" zoomScaleNormal="60" zoomScaleSheetLayoutView="50" workbookViewId="0" topLeftCell="A1">
      <selection activeCell="A1" sqref="A1"/>
    </sheetView>
  </sheetViews>
  <sheetFormatPr defaultColWidth="8.796875" defaultRowHeight="18" customHeight="1"/>
  <cols>
    <col min="1" max="1" width="9.3984375" style="1" customWidth="1"/>
    <col min="2" max="2" width="25.8984375" style="1" customWidth="1"/>
    <col min="3" max="3" width="25.59765625" style="2" customWidth="1"/>
    <col min="4" max="4" width="23.5" style="2" customWidth="1"/>
    <col min="5" max="5" width="23.3984375" style="2" customWidth="1"/>
    <col min="6" max="6" width="24" style="2" customWidth="1"/>
    <col min="7" max="7" width="22.19921875" style="2" customWidth="1"/>
    <col min="8" max="8" width="25.59765625" style="2" customWidth="1"/>
    <col min="9" max="16384" width="10.8984375" style="1" customWidth="1"/>
  </cols>
  <sheetData>
    <row r="1" ht="45" customHeight="1"/>
    <row r="2" spans="1:8" ht="30.75" customHeight="1">
      <c r="A2" s="49" t="s">
        <v>84</v>
      </c>
      <c r="B2" s="49"/>
      <c r="C2" s="49"/>
      <c r="D2" s="49"/>
      <c r="H2" s="3" t="s">
        <v>0</v>
      </c>
    </row>
    <row r="3" spans="1:8" ht="22.5" customHeight="1">
      <c r="A3" s="31"/>
      <c r="B3" s="35"/>
      <c r="C3" s="36" t="s">
        <v>78</v>
      </c>
      <c r="D3" s="36" t="s">
        <v>79</v>
      </c>
      <c r="E3" s="45" t="s">
        <v>80</v>
      </c>
      <c r="F3" s="46"/>
      <c r="G3" s="47"/>
      <c r="H3" s="36" t="s">
        <v>81</v>
      </c>
    </row>
    <row r="4" spans="1:8" ht="22.5" customHeight="1">
      <c r="A4" s="37" t="s">
        <v>1</v>
      </c>
      <c r="B4" s="38"/>
      <c r="C4" s="39" t="s">
        <v>2</v>
      </c>
      <c r="D4" s="39" t="s">
        <v>3</v>
      </c>
      <c r="E4" s="39" t="s">
        <v>4</v>
      </c>
      <c r="F4" s="39" t="s">
        <v>5</v>
      </c>
      <c r="G4" s="39" t="s">
        <v>6</v>
      </c>
      <c r="H4" s="39" t="s">
        <v>2</v>
      </c>
    </row>
    <row r="5" spans="1:8" ht="22.5" customHeight="1">
      <c r="A5" s="28"/>
      <c r="B5" s="29"/>
      <c r="C5" s="40" t="s">
        <v>7</v>
      </c>
      <c r="D5" s="40" t="s">
        <v>8</v>
      </c>
      <c r="E5" s="40" t="s">
        <v>9</v>
      </c>
      <c r="F5" s="30"/>
      <c r="G5" s="30"/>
      <c r="H5" s="40" t="s">
        <v>82</v>
      </c>
    </row>
    <row r="6" spans="1:8" ht="21.75" customHeight="1">
      <c r="A6" s="28" t="s">
        <v>10</v>
      </c>
      <c r="B6" s="29" t="s">
        <v>77</v>
      </c>
      <c r="C6" s="30">
        <f>SUM(C7:C7)</f>
        <v>0</v>
      </c>
      <c r="D6" s="30">
        <f>SUM(D7:D7)</f>
        <v>25935000</v>
      </c>
      <c r="E6" s="30">
        <f>SUM(E7:E7)</f>
        <v>0</v>
      </c>
      <c r="F6" s="30">
        <f>SUM(F7:F7)</f>
        <v>0</v>
      </c>
      <c r="G6" s="30">
        <f>IF(SUM(G7:G7)=SUM(E6:F6),SUM(G7:G7),"おかしいぞ！")</f>
        <v>0</v>
      </c>
      <c r="H6" s="30">
        <f>IF(SUM(C6:D6,-E6)=SUM(H7:H7),SUM(C6:D6,-E6),"おかしぞ！")</f>
        <v>25935000</v>
      </c>
    </row>
    <row r="7" spans="1:8" ht="21.75" customHeight="1">
      <c r="A7" s="22" t="s">
        <v>12</v>
      </c>
      <c r="B7" s="23" t="s">
        <v>83</v>
      </c>
      <c r="C7" s="24">
        <v>0</v>
      </c>
      <c r="D7" s="24">
        <v>25935000</v>
      </c>
      <c r="E7" s="24">
        <v>0</v>
      </c>
      <c r="F7" s="24">
        <v>0</v>
      </c>
      <c r="G7" s="24">
        <f>SUM(E7:F7)</f>
        <v>0</v>
      </c>
      <c r="H7" s="24">
        <f>SUM(C7:D7,-E7)</f>
        <v>25935000</v>
      </c>
    </row>
    <row r="8" spans="1:8" ht="25.5" customHeight="1">
      <c r="A8" s="22" t="s">
        <v>22</v>
      </c>
      <c r="B8" s="23"/>
      <c r="C8" s="24">
        <f>C6</f>
        <v>0</v>
      </c>
      <c r="D8" s="24">
        <f>D6</f>
        <v>25935000</v>
      </c>
      <c r="E8" s="24">
        <f>E6</f>
        <v>0</v>
      </c>
      <c r="F8" s="24">
        <f>F6</f>
        <v>0</v>
      </c>
      <c r="G8" s="24">
        <f>SUM(E8:F8)</f>
        <v>0</v>
      </c>
      <c r="H8" s="24">
        <f>IF(SUM(C8:D8,-E8)=H6,SUM(C8:D8,-E8),"おかしぞ！")</f>
        <v>25935000</v>
      </c>
    </row>
    <row r="9" ht="18" customHeight="1">
      <c r="A9" s="14"/>
    </row>
    <row r="11" ht="18" customHeight="1">
      <c r="A11" s="17"/>
    </row>
    <row r="12" ht="18" customHeight="1">
      <c r="A12" s="17"/>
    </row>
    <row r="13" ht="18" customHeight="1">
      <c r="A13" s="17"/>
    </row>
  </sheetData>
  <sheetProtection password="CD43" sheet="1" objects="1" scenarios="1"/>
  <mergeCells count="2">
    <mergeCell ref="E3:G3"/>
    <mergeCell ref="A2:D2"/>
  </mergeCells>
  <printOptions horizontalCentered="1"/>
  <pageMargins left="0.34" right="0.31" top="0.5905511811023623" bottom="0.5118110236220472" header="0.3937007874015748" footer="0.5118110236220472"/>
  <pageSetup orientation="landscape" paperSize="9" scale="70" r:id="rId1"/>
  <rowBreaks count="1" manualBreakCount="1">
    <brk id="9"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摂津市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財政課</dc:creator>
  <cp:keywords/>
  <dc:description/>
  <cp:lastModifiedBy> </cp:lastModifiedBy>
  <cp:lastPrinted>2007-03-19T02:13:35Z</cp:lastPrinted>
  <dcterms:created xsi:type="dcterms:W3CDTF">2003-07-14T03:15:35Z</dcterms:created>
  <dcterms:modified xsi:type="dcterms:W3CDTF">2007-03-19T02:13:37Z</dcterms:modified>
  <cp:category/>
  <cp:version/>
  <cp:contentType/>
  <cp:contentStatus/>
</cp:coreProperties>
</file>