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5330" windowHeight="4335" activeTab="0"/>
  </bookViews>
  <sheets>
    <sheet name="平成15年度決算カード" sheetId="1" r:id="rId1"/>
  </sheets>
  <definedNames>
    <definedName name="_xlnm.Print_Area" localSheetId="0">'平成15年度決算カード'!$A$1:$AF$56</definedName>
    <definedName name="経常一財">'平成15年度決算カード'!$U$30</definedName>
    <definedName name="歳出合計">'平成15年度決算カード'!$AA$30</definedName>
    <definedName name="歳入合計">'平成15年度決算カード'!$S$30</definedName>
    <definedName name="市税合計">'平成15年度決算カード'!$S$49</definedName>
  </definedNames>
  <calcPr fullCalcOnLoad="1"/>
</workbook>
</file>

<file path=xl/sharedStrings.xml><?xml version="1.0" encoding="utf-8"?>
<sst xmlns="http://schemas.openxmlformats.org/spreadsheetml/2006/main" count="372" uniqueCount="331">
  <si>
    <t>都道府</t>
  </si>
  <si>
    <t>コード番号</t>
  </si>
  <si>
    <t>市町村類型</t>
  </si>
  <si>
    <t>Ⅲ－４</t>
  </si>
  <si>
    <t>（単位：千円、％）</t>
  </si>
  <si>
    <t>大　阪　府</t>
  </si>
  <si>
    <t>ふりがな</t>
  </si>
  <si>
    <t>せっつし</t>
  </si>
  <si>
    <t>種地</t>
  </si>
  <si>
    <t>県名</t>
  </si>
  <si>
    <t>市町村名</t>
  </si>
  <si>
    <t>摂津市</t>
  </si>
  <si>
    <t>種地区分</t>
  </si>
  <si>
    <t>Ⅱ－８</t>
  </si>
  <si>
    <t>経常一般</t>
  </si>
  <si>
    <t>経常収支</t>
  </si>
  <si>
    <t>人</t>
  </si>
  <si>
    <t>口</t>
  </si>
  <si>
    <t>面　積</t>
  </si>
  <si>
    <t>人 口 密 度</t>
  </si>
  <si>
    <t>人口集中地区人口</t>
  </si>
  <si>
    <t>　　　　　産　　　　業　　　　構　　　　造</t>
  </si>
  <si>
    <t>決　算　額</t>
  </si>
  <si>
    <t>構成比</t>
  </si>
  <si>
    <t>財源等Ｋ</t>
  </si>
  <si>
    <t>区　　　分</t>
  </si>
  <si>
    <t>財源等</t>
  </si>
  <si>
    <t>財 源 等</t>
  </si>
  <si>
    <t>国</t>
  </si>
  <si>
    <t>第１次</t>
  </si>
  <si>
    <t>第２次</t>
  </si>
  <si>
    <t>第３次</t>
  </si>
  <si>
    <t>5,873人</t>
  </si>
  <si>
    <t>87,038　人</t>
  </si>
  <si>
    <t>就</t>
  </si>
  <si>
    <t>７年</t>
  </si>
  <si>
    <t xml:space="preserve"> うち職員給</t>
  </si>
  <si>
    <t>5,881人</t>
  </si>
  <si>
    <t>87,058　人</t>
  </si>
  <si>
    <t>業</t>
  </si>
  <si>
    <t>国調</t>
  </si>
  <si>
    <t>35.10.1以降の合併状況</t>
  </si>
  <si>
    <t>地方消費税交付金</t>
  </si>
  <si>
    <t>ゴルフ場交付金</t>
  </si>
  <si>
    <t>内</t>
  </si>
  <si>
    <t xml:space="preserve"> 元利償還金</t>
  </si>
  <si>
    <t>特別地方消費税交付金</t>
  </si>
  <si>
    <t>訳</t>
  </si>
  <si>
    <t>一時借入金利子</t>
  </si>
  <si>
    <t>指数等</t>
  </si>
  <si>
    <t>指定団体</t>
  </si>
  <si>
    <t>軽油．自動車交付金</t>
  </si>
  <si>
    <t>千円</t>
  </si>
  <si>
    <t>等の状況</t>
  </si>
  <si>
    <t>地方特例交付金</t>
  </si>
  <si>
    <t>歳　入　総　額　　　　　　A</t>
  </si>
  <si>
    <t>A</t>
  </si>
  <si>
    <t>基準財政需要額</t>
  </si>
  <si>
    <t>基準財政収入額</t>
  </si>
  <si>
    <t>２</t>
  </si>
  <si>
    <t>歳　出　総　額　　　　　　B</t>
  </si>
  <si>
    <t>B</t>
  </si>
  <si>
    <t>標準財政規模</t>
  </si>
  <si>
    <t>３</t>
  </si>
  <si>
    <t>歳入歳出差引額   A-B　　</t>
  </si>
  <si>
    <t>C</t>
  </si>
  <si>
    <t>財政力</t>
  </si>
  <si>
    <t>（単年度）</t>
  </si>
  <si>
    <t>近郊整備</t>
  </si>
  <si>
    <t>分担金・負担金</t>
  </si>
  <si>
    <t>翌年度へ繰り越</t>
  </si>
  <si>
    <t>指数</t>
  </si>
  <si>
    <t>（３ヵ年）</t>
  </si>
  <si>
    <t>使　　用　　料</t>
  </si>
  <si>
    <t>４</t>
  </si>
  <si>
    <t>す  べ  き  財  源　　　　　　　　</t>
  </si>
  <si>
    <t>D</t>
  </si>
  <si>
    <t>実質収支比率</t>
  </si>
  <si>
    <t>事務の共</t>
  </si>
  <si>
    <t>手　　数　　料</t>
  </si>
  <si>
    <t>ア</t>
  </si>
  <si>
    <t>イ</t>
  </si>
  <si>
    <t>公債費比率</t>
  </si>
  <si>
    <t>同処理の</t>
  </si>
  <si>
    <t>５</t>
  </si>
  <si>
    <t>実　質　収　支  C-D　　　　</t>
  </si>
  <si>
    <t>E</t>
  </si>
  <si>
    <t>起債制限</t>
  </si>
  <si>
    <t>都道府県支出金</t>
  </si>
  <si>
    <t>うち人件費</t>
  </si>
  <si>
    <t>イ-ア</t>
  </si>
  <si>
    <t>比率</t>
  </si>
  <si>
    <t>財　産　収　入</t>
  </si>
  <si>
    <t>６</t>
  </si>
  <si>
    <t>単　年　度　収　支　　</t>
  </si>
  <si>
    <t>F</t>
  </si>
  <si>
    <t>公債費負担比率</t>
  </si>
  <si>
    <t>水防関係</t>
  </si>
  <si>
    <t>寄　　附　　金</t>
  </si>
  <si>
    <t>（淀川右岸</t>
  </si>
  <si>
    <t>繰　　入　　金</t>
  </si>
  <si>
    <t>７</t>
  </si>
  <si>
    <t>積　　立　　金</t>
  </si>
  <si>
    <t>G</t>
  </si>
  <si>
    <t>積立金現在高</t>
  </si>
  <si>
    <t>繰　　越　　金</t>
  </si>
  <si>
    <t>諸　　収　　入</t>
  </si>
  <si>
    <t>８</t>
  </si>
  <si>
    <t>繰　上　償　還　金</t>
  </si>
  <si>
    <t>H</t>
  </si>
  <si>
    <t>地方債現在高</t>
  </si>
  <si>
    <t>地　　方　　債</t>
  </si>
  <si>
    <t>失業対策事業費</t>
  </si>
  <si>
    <t>　一般財源総額</t>
  </si>
  <si>
    <t>９</t>
  </si>
  <si>
    <t>積立金とりくずし額</t>
  </si>
  <si>
    <t>I</t>
  </si>
  <si>
    <t>収益事業収入額</t>
  </si>
  <si>
    <t>－</t>
  </si>
  <si>
    <t>債務負担行為額</t>
  </si>
  <si>
    <t>対前年度</t>
  </si>
  <si>
    <t>基準税額</t>
  </si>
  <si>
    <t>実質単年度収支</t>
  </si>
  <si>
    <t>（支出予定額）</t>
  </si>
  <si>
    <t>×100／75</t>
  </si>
  <si>
    <t>決　　算　　額</t>
  </si>
  <si>
    <t>構  成  比</t>
  </si>
  <si>
    <t xml:space="preserve"> 　　　　  F+G+H-I</t>
  </si>
  <si>
    <t>J</t>
  </si>
  <si>
    <t>可処分資産額</t>
  </si>
  <si>
    <t>個人分</t>
  </si>
  <si>
    <t>議会費</t>
  </si>
  <si>
    <t>法人分</t>
  </si>
  <si>
    <t>総務費</t>
  </si>
  <si>
    <t>職員数</t>
  </si>
  <si>
    <t xml:space="preserve"> 一人あたり給料</t>
  </si>
  <si>
    <t>総給料月額</t>
  </si>
  <si>
    <t>改定実施</t>
  </si>
  <si>
    <t>固定資産税</t>
  </si>
  <si>
    <t>民生費</t>
  </si>
  <si>
    <t>（千円）</t>
  </si>
  <si>
    <t>衛生費</t>
  </si>
  <si>
    <t>（一般行政職）</t>
  </si>
  <si>
    <t>市町村長</t>
  </si>
  <si>
    <t>１２.４.１</t>
  </si>
  <si>
    <t>市町村たばこ税</t>
  </si>
  <si>
    <t>労働費</t>
  </si>
  <si>
    <t>　一般職員</t>
  </si>
  <si>
    <t>助役</t>
  </si>
  <si>
    <t>特別土地保有税</t>
  </si>
  <si>
    <t>農林水産業費</t>
  </si>
  <si>
    <t>収入役</t>
  </si>
  <si>
    <t>商工費</t>
  </si>
  <si>
    <t>教育長</t>
  </si>
  <si>
    <t>土木費</t>
  </si>
  <si>
    <t>　教育公務員</t>
  </si>
  <si>
    <t>水道事業管理者</t>
  </si>
  <si>
    <t>消防費</t>
  </si>
  <si>
    <t>　臨時職員</t>
  </si>
  <si>
    <t>議会議長</t>
  </si>
  <si>
    <t>６.９.１</t>
  </si>
  <si>
    <t>教育費</t>
  </si>
  <si>
    <t>議会副議長</t>
  </si>
  <si>
    <t>都市計画税</t>
  </si>
  <si>
    <t>災害復旧費</t>
  </si>
  <si>
    <t>法適用</t>
  </si>
  <si>
    <t>収支額</t>
  </si>
  <si>
    <t>普通会計からの</t>
  </si>
  <si>
    <t>議会議員</t>
  </si>
  <si>
    <t>公債費</t>
  </si>
  <si>
    <t>事　業　名</t>
  </si>
  <si>
    <t>の有無</t>
  </si>
  <si>
    <t>　　　　（千円）</t>
  </si>
  <si>
    <t>繰入額（千円）</t>
  </si>
  <si>
    <t>諸支出金</t>
  </si>
  <si>
    <t>　水道事業</t>
  </si>
  <si>
    <t>有</t>
  </si>
  <si>
    <t>保</t>
  </si>
  <si>
    <t>普通会計からの繰入額</t>
  </si>
  <si>
    <t>前年度繰上充用金</t>
  </si>
  <si>
    <t>　国民健康保険</t>
  </si>
  <si>
    <t>無</t>
  </si>
  <si>
    <t>会</t>
  </si>
  <si>
    <t>特別区調整納付金</t>
  </si>
  <si>
    <t>　老人保健医療</t>
  </si>
  <si>
    <t>〃</t>
  </si>
  <si>
    <t>計</t>
  </si>
  <si>
    <t>の</t>
  </si>
  <si>
    <t>　公共下水道事業</t>
  </si>
  <si>
    <t>一世帯当たり保険料調定額（現年のみ）</t>
  </si>
  <si>
    <t>現年課税分</t>
  </si>
  <si>
    <t>状</t>
  </si>
  <si>
    <t>　介護保険事業</t>
  </si>
  <si>
    <t>被保険者一人当たり保険料調定額</t>
  </si>
  <si>
    <t>均等割</t>
  </si>
  <si>
    <t>徴</t>
  </si>
  <si>
    <t>％</t>
  </si>
  <si>
    <t>況</t>
  </si>
  <si>
    <t>　駐車場事業</t>
  </si>
  <si>
    <t>被保険者一人当たり費用</t>
  </si>
  <si>
    <t>標準税率に</t>
  </si>
  <si>
    <t>　介護サービス事業</t>
  </si>
  <si>
    <t>所得割</t>
  </si>
  <si>
    <t>対する比率</t>
  </si>
  <si>
    <t>収</t>
  </si>
  <si>
    <t>　財産区</t>
  </si>
  <si>
    <t>率</t>
  </si>
  <si>
    <t>1.4／100</t>
  </si>
  <si>
    <t>法人税割</t>
  </si>
  <si>
    <t>14.7／100</t>
  </si>
  <si>
    <t>14.87k㎡</t>
  </si>
  <si>
    <t>7年     87,330人</t>
  </si>
  <si>
    <t>2年     87,453人</t>
  </si>
  <si>
    <t>決算状況</t>
  </si>
  <si>
    <t>一　　　　　般　　　　　職　　　　　員　　　　　等</t>
  </si>
  <si>
    <t>特　　　　別　　　　職　　　　等</t>
  </si>
  <si>
    <t>公営事業の状況</t>
  </si>
  <si>
    <t xml:space="preserve"> 月額　　   （円）</t>
  </si>
  <si>
    <t>住基台</t>
  </si>
  <si>
    <t>民本帳</t>
  </si>
  <si>
    <t>　うち消防職</t>
  </si>
  <si>
    <t>　うち技能労務職</t>
  </si>
  <si>
    <t>国　　調</t>
  </si>
  <si>
    <t>人　　　　　　　　口</t>
  </si>
  <si>
    <t>区　　　分</t>
  </si>
  <si>
    <t>近　　　畿</t>
  </si>
  <si>
    <t>状　　　況</t>
  </si>
  <si>
    <t>水防事務組合）</t>
  </si>
  <si>
    <t>一人当たり平均給料</t>
  </si>
  <si>
    <t>（報酬）月額  　（円）</t>
  </si>
  <si>
    <t>区                       分</t>
  </si>
  <si>
    <t>区　           　分</t>
  </si>
  <si>
    <t>区　　        分</t>
  </si>
  <si>
    <t>区　    分</t>
  </si>
  <si>
    <t>年 月 日</t>
  </si>
  <si>
    <t>合　          計</t>
  </si>
  <si>
    <t>前年度繰上充用金</t>
  </si>
  <si>
    <t>人　件　費</t>
  </si>
  <si>
    <t>扶　助　費</t>
  </si>
  <si>
    <t>公　債　費</t>
  </si>
  <si>
    <t>小　　　計</t>
  </si>
  <si>
    <t>小　　　 計</t>
  </si>
  <si>
    <t>物　件　費</t>
  </si>
  <si>
    <t>維持補修費</t>
  </si>
  <si>
    <t>積　立　金</t>
  </si>
  <si>
    <t>投資及び出資金</t>
  </si>
  <si>
    <t>貸　付　金</t>
  </si>
  <si>
    <t>繰　出　金</t>
  </si>
  <si>
    <t>投資的経費</t>
  </si>
  <si>
    <t>普通建設事業費</t>
  </si>
  <si>
    <t>補　助</t>
  </si>
  <si>
    <t>単　独</t>
  </si>
  <si>
    <t>受　託</t>
  </si>
  <si>
    <t>災害復旧事業費</t>
  </si>
  <si>
    <t>補 助 費 等</t>
  </si>
  <si>
    <t>類　　　型</t>
  </si>
  <si>
    <t>大阪府摂津市</t>
  </si>
  <si>
    <t>市  町  村  名</t>
  </si>
  <si>
    <t>Ⅲ－４</t>
  </si>
  <si>
    <t>性　　　　質　　　　別　　　　歳　　　　出</t>
  </si>
  <si>
    <t>歳　　　　          　入</t>
  </si>
  <si>
    <t>区　　　分</t>
  </si>
  <si>
    <t>地 方 譲 与 税</t>
  </si>
  <si>
    <t>地　　 方　　 税</t>
  </si>
  <si>
    <t>普　   通</t>
  </si>
  <si>
    <t>特　   別</t>
  </si>
  <si>
    <t>合　　　計</t>
  </si>
  <si>
    <r>
      <t>利</t>
    </r>
    <r>
      <rPr>
        <sz val="10"/>
        <rFont val="ＭＳ Ｐ明朝"/>
        <family val="1"/>
      </rPr>
      <t>子</t>
    </r>
    <r>
      <rPr>
        <sz val="10"/>
        <rFont val="ＭＳ Ｐ明朝"/>
        <family val="1"/>
      </rPr>
      <t>割</t>
    </r>
    <r>
      <rPr>
        <sz val="10"/>
        <rFont val="ＭＳ Ｐ明朝"/>
        <family val="1"/>
      </rPr>
      <t>交</t>
    </r>
    <r>
      <rPr>
        <sz val="10"/>
        <rFont val="ＭＳ Ｐ明朝"/>
        <family val="1"/>
      </rPr>
      <t>付</t>
    </r>
    <r>
      <rPr>
        <sz val="10"/>
        <rFont val="ＭＳ Ｐ明朝"/>
        <family val="1"/>
      </rPr>
      <t>金</t>
    </r>
  </si>
  <si>
    <t>地 方 交 付 税</t>
  </si>
  <si>
    <t>交通安全交付金</t>
  </si>
  <si>
    <t>国 庫 支 出 金</t>
  </si>
  <si>
    <t>市　　　        町　　　        村　　　        税</t>
  </si>
  <si>
    <t>目　  　的　　  別　　  歳　　  出</t>
  </si>
  <si>
    <t>増  減  率</t>
  </si>
  <si>
    <t>超過課税分</t>
  </si>
  <si>
    <t>収 入 済 額</t>
  </si>
  <si>
    <t>一　般</t>
  </si>
  <si>
    <t>財源等</t>
  </si>
  <si>
    <t>市町村</t>
  </si>
  <si>
    <t>固 定 資 産 税</t>
  </si>
  <si>
    <t>軽 自 動 車 税</t>
  </si>
  <si>
    <t>目　　的　　税</t>
  </si>
  <si>
    <t>法定外普通税</t>
  </si>
  <si>
    <t>事 業 所 税</t>
  </si>
  <si>
    <t>入　 湯　 税</t>
  </si>
  <si>
    <t>合　計</t>
  </si>
  <si>
    <t>合　　計</t>
  </si>
  <si>
    <t>適　用　税　率　の　状　況</t>
  </si>
  <si>
    <t>区     分</t>
  </si>
  <si>
    <t>滞納繰越分</t>
  </si>
  <si>
    <t>合    計</t>
  </si>
  <si>
    <t>市町村民税</t>
  </si>
  <si>
    <t>市 税 合 計</t>
  </si>
  <si>
    <t xml:space="preserve"> 市 均</t>
  </si>
  <si>
    <t xml:space="preserve"> 民</t>
  </si>
  <si>
    <t xml:space="preserve"> 税 等</t>
  </si>
  <si>
    <t xml:space="preserve"> 法</t>
  </si>
  <si>
    <t xml:space="preserve"> 人 割</t>
  </si>
  <si>
    <t xml:space="preserve"> 分 円</t>
  </si>
  <si>
    <t>市民税</t>
  </si>
  <si>
    <t>個人分</t>
  </si>
  <si>
    <t>民　 税</t>
  </si>
  <si>
    <t>比　 　率</t>
  </si>
  <si>
    <t>一　 般</t>
  </si>
  <si>
    <t>Ｋ    の</t>
  </si>
  <si>
    <t>12年     85,065人</t>
  </si>
  <si>
    <t>12年</t>
  </si>
  <si>
    <t>5,721人</t>
  </si>
  <si>
    <t>84,812　人</t>
  </si>
  <si>
    <t>平成１４年度</t>
  </si>
  <si>
    <t>15.3.31　　84,365人</t>
  </si>
  <si>
    <t>増加率   △2.6％</t>
  </si>
  <si>
    <t>平成１５年度</t>
  </si>
  <si>
    <t>16.3.31　　84,076人</t>
  </si>
  <si>
    <t>平成１５年度</t>
  </si>
  <si>
    <t>交　    付</t>
  </si>
  <si>
    <t>（16.4.1現在）</t>
  </si>
  <si>
    <t>16.4.1</t>
  </si>
  <si>
    <t>加入世帯数(16.3.31現在)</t>
  </si>
  <si>
    <t>被保険者数(16.3.31現在)</t>
  </si>
  <si>
    <t>(1)人</t>
  </si>
  <si>
    <t>１５年度交付税</t>
  </si>
  <si>
    <t>　　　535,000（24人）</t>
  </si>
  <si>
    <t>注）被保険者一人当たり費用＝歳出総額÷被保険者数</t>
  </si>
  <si>
    <t xml:space="preserve"> 経常収支比率</t>
  </si>
  <si>
    <t xml:space="preserve"> 経常一般財源総額等</t>
  </si>
  <si>
    <t xml:space="preserve"> 経常経費充当一般財源等</t>
  </si>
  <si>
    <t>減税補てん債及び臨時財政対策債を除く</t>
  </si>
  <si>
    <t xml:space="preserve">     （278） 人</t>
  </si>
  <si>
    <t>（380,500）</t>
  </si>
  <si>
    <t>(105,779)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</si>
</sst>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0.00000"/>
    <numFmt numFmtId="179" formatCode="\(0\)"/>
    <numFmt numFmtId="180" formatCode="#,##0.00;&quot;△&quot;#,##0.00"/>
    <numFmt numFmtId="181" formatCode="#,##0.0;&quot;△&quot;#,##0.0"/>
    <numFmt numFmtId="182" formatCode="#,##0&quot;人&quot;"/>
    <numFmt numFmtId="183" formatCode="#,##0;&quot;△&quot;#,##0"/>
    <numFmt numFmtId="184" formatCode="\-"/>
    <numFmt numFmtId="185" formatCode="#,##0&quot;千&quot;&quot;円&quot;"/>
    <numFmt numFmtId="186" formatCode="#,##0;&quot;△&quot;#,##0&quot;千&quot;&quot;円&quot;"/>
    <numFmt numFmtId="187" formatCode="#,##0&quot;千&quot;&quot;円&quot;;&quot;△&quot;#,##0&quot;千&quot;&quot;円&quot;"/>
    <numFmt numFmtId="188" formatCode="#,##0&quot;世帯&quot;"/>
    <numFmt numFmtId="189" formatCode="#,##0&quot;円&quot;"/>
    <numFmt numFmtId="190" formatCode="\(#,##0\)"/>
    <numFmt numFmtId="191" formatCode="0.0_ "/>
    <numFmt numFmtId="192" formatCode="0.0;&quot;△ &quot;0.0"/>
    <numFmt numFmtId="193" formatCode="General\ \ \ "/>
    <numFmt numFmtId="194" formatCode="General\ \ \ \ \ \ "/>
    <numFmt numFmtId="195" formatCode="0_);[Red]\(0\)"/>
    <numFmt numFmtId="196" formatCode="#,##0&quot;千円&quot;"/>
    <numFmt numFmtId="197" formatCode="0.000%"/>
  </numFmts>
  <fonts count="1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7"/>
      <name val="ＭＳ Ｐ明朝"/>
      <family val="1"/>
    </font>
    <font>
      <sz val="14"/>
      <name val="ＭＳ 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0"/>
      <color indexed="10"/>
      <name val="ＭＳ Ｐ明朝"/>
      <family val="1"/>
    </font>
    <font>
      <sz val="10"/>
      <name val="Osaka"/>
      <family val="3"/>
    </font>
    <font>
      <sz val="6"/>
      <name val="Osaka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3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78" fontId="5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distributed" vertical="center"/>
    </xf>
    <xf numFmtId="0" fontId="9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left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distributed" vertical="center"/>
    </xf>
    <xf numFmtId="0" fontId="9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Continuous" vertical="center" wrapText="1"/>
    </xf>
    <xf numFmtId="0" fontId="5" fillId="0" borderId="10" xfId="0" applyFont="1" applyFill="1" applyBorder="1" applyAlignment="1">
      <alignment horizontal="centerContinuous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Continuous" vertical="center"/>
    </xf>
    <xf numFmtId="0" fontId="5" fillId="0" borderId="8" xfId="0" applyFont="1" applyFill="1" applyBorder="1" applyAlignment="1">
      <alignment horizontal="centerContinuous" vertical="center"/>
    </xf>
    <xf numFmtId="193" fontId="5" fillId="0" borderId="1" xfId="0" applyNumberFormat="1" applyFont="1" applyFill="1" applyBorder="1" applyAlignment="1">
      <alignment horizontal="right" vertical="center"/>
    </xf>
    <xf numFmtId="38" fontId="5" fillId="0" borderId="1" xfId="16" applyFont="1" applyFill="1" applyBorder="1" applyAlignment="1">
      <alignment horizontal="right" vertical="center"/>
    </xf>
    <xf numFmtId="3" fontId="5" fillId="0" borderId="8" xfId="0" applyNumberFormat="1" applyFont="1" applyFill="1" applyBorder="1" applyAlignment="1">
      <alignment vertical="center"/>
    </xf>
    <xf numFmtId="177" fontId="5" fillId="0" borderId="8" xfId="0" applyNumberFormat="1" applyFont="1" applyFill="1" applyBorder="1" applyAlignment="1">
      <alignment vertical="center"/>
    </xf>
    <xf numFmtId="3" fontId="5" fillId="0" borderId="7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82" fontId="5" fillId="0" borderId="1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right" vertical="center"/>
    </xf>
    <xf numFmtId="3" fontId="5" fillId="0" borderId="5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3" fontId="5" fillId="0" borderId="9" xfId="0" applyNumberFormat="1" applyFont="1" applyFill="1" applyBorder="1" applyAlignment="1">
      <alignment vertical="center"/>
    </xf>
    <xf numFmtId="178" fontId="5" fillId="0" borderId="5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 applyAlignment="1">
      <alignment horizontal="right" vertical="center"/>
    </xf>
    <xf numFmtId="183" fontId="5" fillId="0" borderId="8" xfId="0" applyNumberFormat="1" applyFont="1" applyFill="1" applyBorder="1" applyAlignment="1">
      <alignment horizontal="right" vertical="center"/>
    </xf>
    <xf numFmtId="176" fontId="5" fillId="0" borderId="9" xfId="0" applyNumberFormat="1" applyFont="1" applyFill="1" applyBorder="1" applyAlignment="1">
      <alignment horizontal="right" vertical="center"/>
    </xf>
    <xf numFmtId="0" fontId="10" fillId="0" borderId="5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vertical="center"/>
    </xf>
    <xf numFmtId="3" fontId="5" fillId="0" borderId="8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 vertical="center"/>
    </xf>
    <xf numFmtId="183" fontId="5" fillId="0" borderId="8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right" vertical="center"/>
    </xf>
    <xf numFmtId="181" fontId="5" fillId="0" borderId="8" xfId="0" applyNumberFormat="1" applyFont="1" applyFill="1" applyBorder="1" applyAlignment="1">
      <alignment vertical="center"/>
    </xf>
    <xf numFmtId="3" fontId="13" fillId="0" borderId="8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3" xfId="16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3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vertical="center"/>
    </xf>
    <xf numFmtId="49" fontId="5" fillId="0" borderId="9" xfId="0" applyNumberFormat="1" applyFont="1" applyFill="1" applyBorder="1" applyAlignment="1">
      <alignment horizontal="center" vertical="center"/>
    </xf>
    <xf numFmtId="186" fontId="10" fillId="0" borderId="8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horizontal="left" vertical="center"/>
    </xf>
    <xf numFmtId="183" fontId="5" fillId="0" borderId="9" xfId="0" applyNumberFormat="1" applyFont="1" applyFill="1" applyBorder="1" applyAlignment="1">
      <alignment horizontal="right" vertical="center"/>
    </xf>
    <xf numFmtId="187" fontId="10" fillId="0" borderId="8" xfId="0" applyNumberFormat="1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 shrinkToFit="1"/>
    </xf>
    <xf numFmtId="3" fontId="5" fillId="0" borderId="9" xfId="0" applyNumberFormat="1" applyFont="1" applyFill="1" applyBorder="1" applyAlignment="1">
      <alignment horizontal="right" vertical="center"/>
    </xf>
    <xf numFmtId="188" fontId="5" fillId="0" borderId="8" xfId="0" applyNumberFormat="1" applyFont="1" applyFill="1" applyBorder="1" applyAlignment="1">
      <alignment vertical="center"/>
    </xf>
    <xf numFmtId="182" fontId="5" fillId="0" borderId="8" xfId="0" applyNumberFormat="1" applyFont="1" applyFill="1" applyBorder="1" applyAlignment="1">
      <alignment vertical="center"/>
    </xf>
    <xf numFmtId="3" fontId="5" fillId="0" borderId="7" xfId="0" applyNumberFormat="1" applyFont="1" applyFill="1" applyBorder="1" applyAlignment="1">
      <alignment horizontal="centerContinuous" vertical="center"/>
    </xf>
    <xf numFmtId="49" fontId="5" fillId="0" borderId="7" xfId="0" applyNumberFormat="1" applyFont="1" applyFill="1" applyBorder="1" applyAlignment="1">
      <alignment horizontal="centerContinuous" vertical="center"/>
    </xf>
    <xf numFmtId="38" fontId="5" fillId="0" borderId="8" xfId="0" applyNumberFormat="1" applyFont="1" applyFill="1" applyBorder="1" applyAlignment="1">
      <alignment horizontal="left" vertical="center"/>
    </xf>
    <xf numFmtId="0" fontId="8" fillId="0" borderId="13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189" fontId="5" fillId="0" borderId="8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189" fontId="5" fillId="0" borderId="7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Continuous" vertical="center"/>
    </xf>
    <xf numFmtId="3" fontId="5" fillId="0" borderId="12" xfId="0" applyNumberFormat="1" applyFont="1" applyFill="1" applyBorder="1" applyAlignment="1">
      <alignment horizontal="centerContinuous" vertical="center"/>
    </xf>
    <xf numFmtId="3" fontId="5" fillId="0" borderId="13" xfId="16" applyNumberFormat="1" applyFont="1" applyFill="1" applyBorder="1" applyAlignment="1">
      <alignment horizontal="centerContinuous" vertical="center"/>
    </xf>
    <xf numFmtId="14" fontId="5" fillId="0" borderId="14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left" vertical="center"/>
    </xf>
    <xf numFmtId="3" fontId="5" fillId="0" borderId="12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96" fontId="14" fillId="0" borderId="0" xfId="0" applyNumberFormat="1" applyFont="1" applyAlignment="1">
      <alignment vertical="center"/>
    </xf>
    <xf numFmtId="196" fontId="14" fillId="0" borderId="2" xfId="0" applyNumberFormat="1" applyFont="1" applyBorder="1" applyAlignment="1">
      <alignment vertical="center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92" fontId="5" fillId="0" borderId="15" xfId="0" applyNumberFormat="1" applyFont="1" applyFill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177" fontId="5" fillId="0" borderId="15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5" fillId="0" borderId="13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38" fontId="5" fillId="0" borderId="13" xfId="16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textRotation="255"/>
    </xf>
    <xf numFmtId="0" fontId="5" fillId="0" borderId="5" xfId="0" applyFont="1" applyFill="1" applyBorder="1" applyAlignment="1">
      <alignment horizontal="center" vertical="center" textRotation="255"/>
    </xf>
    <xf numFmtId="0" fontId="5" fillId="0" borderId="9" xfId="0" applyFont="1" applyFill="1" applyBorder="1" applyAlignment="1">
      <alignment horizontal="center" vertical="center" textRotation="255"/>
    </xf>
    <xf numFmtId="0" fontId="5" fillId="0" borderId="14" xfId="0" applyFont="1" applyFill="1" applyBorder="1" applyAlignment="1">
      <alignment horizontal="center" vertical="center"/>
    </xf>
    <xf numFmtId="196" fontId="5" fillId="0" borderId="16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textRotation="255"/>
    </xf>
    <xf numFmtId="0" fontId="5" fillId="0" borderId="4" xfId="0" applyFont="1" applyFill="1" applyBorder="1" applyAlignment="1">
      <alignment horizontal="center" vertical="center" textRotation="255"/>
    </xf>
    <xf numFmtId="0" fontId="5" fillId="0" borderId="10" xfId="0" applyFont="1" applyFill="1" applyBorder="1" applyAlignment="1">
      <alignment horizontal="center" vertical="center" textRotation="255"/>
    </xf>
    <xf numFmtId="0" fontId="5" fillId="0" borderId="16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>
      <alignment horizontal="center" vertical="center" textRotation="255"/>
    </xf>
    <xf numFmtId="0" fontId="5" fillId="0" borderId="2" xfId="0" applyFont="1" applyFill="1" applyBorder="1" applyAlignment="1">
      <alignment horizontal="center" vertical="center" textRotation="255"/>
    </xf>
    <xf numFmtId="0" fontId="5" fillId="0" borderId="15" xfId="0" applyFont="1" applyFill="1" applyBorder="1" applyAlignment="1">
      <alignment horizontal="center" vertical="center" textRotation="255"/>
    </xf>
    <xf numFmtId="0" fontId="5" fillId="0" borderId="7" xfId="0" applyFont="1" applyFill="1" applyBorder="1" applyAlignment="1">
      <alignment horizontal="center" vertical="center" textRotation="255"/>
    </xf>
    <xf numFmtId="0" fontId="5" fillId="0" borderId="8" xfId="0" applyFont="1" applyFill="1" applyBorder="1" applyAlignment="1">
      <alignment horizontal="center" vertical="center" textRotation="255"/>
    </xf>
    <xf numFmtId="196" fontId="5" fillId="0" borderId="0" xfId="0" applyNumberFormat="1" applyFont="1" applyFill="1" applyBorder="1" applyAlignment="1">
      <alignment vertical="center"/>
    </xf>
    <xf numFmtId="196" fontId="5" fillId="0" borderId="2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2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 shrinkToFit="1"/>
    </xf>
    <xf numFmtId="3" fontId="5" fillId="0" borderId="4" xfId="0" applyNumberFormat="1" applyFont="1" applyFill="1" applyBorder="1" applyAlignment="1">
      <alignment vertical="center" shrinkToFit="1"/>
    </xf>
    <xf numFmtId="3" fontId="5" fillId="0" borderId="10" xfId="0" applyNumberFormat="1" applyFont="1" applyFill="1" applyBorder="1" applyAlignment="1">
      <alignment vertical="center" shrinkToFit="1"/>
    </xf>
    <xf numFmtId="3" fontId="12" fillId="0" borderId="16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2" xfId="0" applyFont="1" applyBorder="1" applyAlignment="1">
      <alignment vertical="center"/>
    </xf>
    <xf numFmtId="176" fontId="5" fillId="0" borderId="16" xfId="16" applyNumberFormat="1" applyFont="1" applyFill="1" applyBorder="1" applyAlignment="1">
      <alignment horizontal="right" vertical="center"/>
    </xf>
    <xf numFmtId="176" fontId="0" fillId="0" borderId="0" xfId="16" applyNumberFormat="1" applyAlignment="1">
      <alignment horizontal="right" vertical="center"/>
    </xf>
    <xf numFmtId="176" fontId="0" fillId="0" borderId="2" xfId="16" applyNumberFormat="1" applyBorder="1" applyAlignment="1">
      <alignment horizontal="right" vertical="center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71"/>
  <sheetViews>
    <sheetView showGridLines="0" tabSelected="1" workbookViewId="0" topLeftCell="A1">
      <selection activeCell="A1" sqref="A1"/>
    </sheetView>
  </sheetViews>
  <sheetFormatPr defaultColWidth="8.796875" defaultRowHeight="15"/>
  <cols>
    <col min="1" max="1" width="0.8984375" style="2" customWidth="1"/>
    <col min="2" max="4" width="1.69921875" style="2" customWidth="1"/>
    <col min="5" max="5" width="16.69921875" style="2" customWidth="1"/>
    <col min="6" max="6" width="10" style="2" customWidth="1"/>
    <col min="7" max="8" width="13.09765625" style="2" customWidth="1"/>
    <col min="9" max="9" width="7.69921875" style="2" customWidth="1"/>
    <col min="10" max="10" width="8.09765625" style="2" customWidth="1"/>
    <col min="11" max="13" width="10.59765625" style="2" customWidth="1"/>
    <col min="14" max="14" width="3.09765625" style="2" customWidth="1"/>
    <col min="15" max="16" width="3" style="2" customWidth="1"/>
    <col min="17" max="17" width="5.59765625" style="2" customWidth="1"/>
    <col min="18" max="18" width="5.09765625" style="2" customWidth="1"/>
    <col min="19" max="19" width="8.59765625" style="2" customWidth="1"/>
    <col min="20" max="20" width="5.5" style="2" customWidth="1"/>
    <col min="21" max="22" width="8.59765625" style="2" customWidth="1"/>
    <col min="23" max="23" width="2.19921875" style="2" customWidth="1"/>
    <col min="24" max="24" width="1.69921875" style="2" customWidth="1"/>
    <col min="25" max="25" width="3.09765625" style="2" customWidth="1"/>
    <col min="26" max="26" width="7.09765625" style="2" customWidth="1"/>
    <col min="27" max="27" width="8.59765625" style="2" customWidth="1"/>
    <col min="28" max="28" width="5.3984375" style="2" customWidth="1"/>
    <col min="29" max="30" width="8.59765625" style="2" customWidth="1"/>
    <col min="31" max="31" width="0.4921875" style="2" customWidth="1"/>
    <col min="32" max="32" width="8.8984375" style="2" customWidth="1"/>
    <col min="33" max="16384" width="10.59765625" style="2" customWidth="1"/>
  </cols>
  <sheetData>
    <row r="1" ht="27.75" customHeight="1">
      <c r="I1" s="3"/>
    </row>
    <row r="2" spans="5:30" ht="17.25" customHeight="1">
      <c r="E2" s="4" t="s">
        <v>312</v>
      </c>
      <c r="F2" s="5"/>
      <c r="G2" s="6" t="s">
        <v>0</v>
      </c>
      <c r="H2" s="7"/>
      <c r="I2" s="7"/>
      <c r="J2" s="8" t="s">
        <v>1</v>
      </c>
      <c r="K2" s="9">
        <v>272248</v>
      </c>
      <c r="L2" s="9" t="s">
        <v>2</v>
      </c>
      <c r="M2" s="9" t="s">
        <v>3</v>
      </c>
      <c r="O2" s="123" t="s">
        <v>257</v>
      </c>
      <c r="P2" s="124"/>
      <c r="Q2" s="124"/>
      <c r="R2" s="114"/>
      <c r="S2" s="123" t="s">
        <v>256</v>
      </c>
      <c r="T2" s="114"/>
      <c r="U2" s="123" t="s">
        <v>255</v>
      </c>
      <c r="V2" s="114"/>
      <c r="W2" s="123" t="s">
        <v>258</v>
      </c>
      <c r="X2" s="124"/>
      <c r="Y2" s="114"/>
      <c r="AC2" s="10" t="s">
        <v>4</v>
      </c>
      <c r="AD2" s="10"/>
    </row>
    <row r="3" spans="5:32" ht="17.25" customHeight="1">
      <c r="E3" s="11"/>
      <c r="F3" s="12"/>
      <c r="G3" s="13"/>
      <c r="H3" s="116" t="s">
        <v>5</v>
      </c>
      <c r="I3" s="117"/>
      <c r="J3" s="14" t="s">
        <v>6</v>
      </c>
      <c r="K3" s="9" t="s">
        <v>7</v>
      </c>
      <c r="L3" s="8" t="s">
        <v>321</v>
      </c>
      <c r="M3" s="15" t="s">
        <v>8</v>
      </c>
      <c r="O3" s="123" t="s">
        <v>260</v>
      </c>
      <c r="P3" s="124"/>
      <c r="Q3" s="124"/>
      <c r="R3" s="124"/>
      <c r="S3" s="124"/>
      <c r="T3" s="124"/>
      <c r="U3" s="124"/>
      <c r="V3" s="114"/>
      <c r="W3" s="123" t="s">
        <v>259</v>
      </c>
      <c r="X3" s="124"/>
      <c r="Y3" s="124"/>
      <c r="Z3" s="124"/>
      <c r="AA3" s="124"/>
      <c r="AB3" s="124"/>
      <c r="AC3" s="124"/>
      <c r="AD3" s="124"/>
      <c r="AE3" s="124"/>
      <c r="AF3" s="114"/>
    </row>
    <row r="4" spans="5:32" ht="16.5" customHeight="1">
      <c r="E4" s="16" t="s">
        <v>213</v>
      </c>
      <c r="F4" s="17"/>
      <c r="G4" s="18" t="s">
        <v>9</v>
      </c>
      <c r="H4" s="19"/>
      <c r="I4" s="19"/>
      <c r="J4" s="20" t="s">
        <v>10</v>
      </c>
      <c r="K4" s="9" t="s">
        <v>11</v>
      </c>
      <c r="L4" s="20" t="s">
        <v>12</v>
      </c>
      <c r="M4" s="20" t="s">
        <v>13</v>
      </c>
      <c r="O4" s="136" t="s">
        <v>261</v>
      </c>
      <c r="P4" s="137"/>
      <c r="Q4" s="137"/>
      <c r="R4" s="138"/>
      <c r="S4" s="146" t="s">
        <v>22</v>
      </c>
      <c r="T4" s="146" t="s">
        <v>23</v>
      </c>
      <c r="U4" s="22" t="s">
        <v>14</v>
      </c>
      <c r="V4" s="23" t="s">
        <v>304</v>
      </c>
      <c r="W4" s="136" t="s">
        <v>261</v>
      </c>
      <c r="X4" s="137"/>
      <c r="Y4" s="137"/>
      <c r="Z4" s="138"/>
      <c r="AA4" s="146" t="s">
        <v>22</v>
      </c>
      <c r="AB4" s="146" t="s">
        <v>23</v>
      </c>
      <c r="AC4" s="21" t="s">
        <v>303</v>
      </c>
      <c r="AD4" s="24" t="s">
        <v>14</v>
      </c>
      <c r="AE4" s="25"/>
      <c r="AF4" s="21" t="s">
        <v>15</v>
      </c>
    </row>
    <row r="5" spans="2:32" ht="16.5" customHeight="1">
      <c r="B5" s="142" t="s">
        <v>223</v>
      </c>
      <c r="C5" s="151"/>
      <c r="D5" s="151"/>
      <c r="E5" s="143"/>
      <c r="F5" s="9" t="s">
        <v>18</v>
      </c>
      <c r="G5" s="9" t="s">
        <v>19</v>
      </c>
      <c r="H5" s="27" t="s">
        <v>20</v>
      </c>
      <c r="I5" s="28"/>
      <c r="J5" s="29" t="s">
        <v>21</v>
      </c>
      <c r="K5" s="29"/>
      <c r="L5" s="29"/>
      <c r="M5" s="30"/>
      <c r="O5" s="139"/>
      <c r="P5" s="140"/>
      <c r="Q5" s="140"/>
      <c r="R5" s="141"/>
      <c r="S5" s="147"/>
      <c r="T5" s="147"/>
      <c r="U5" s="33" t="s">
        <v>24</v>
      </c>
      <c r="V5" s="33" t="s">
        <v>23</v>
      </c>
      <c r="W5" s="139"/>
      <c r="X5" s="140"/>
      <c r="Y5" s="140"/>
      <c r="Z5" s="141"/>
      <c r="AA5" s="147"/>
      <c r="AB5" s="147"/>
      <c r="AC5" s="33" t="s">
        <v>26</v>
      </c>
      <c r="AD5" s="34" t="s">
        <v>27</v>
      </c>
      <c r="AE5" s="35"/>
      <c r="AF5" s="33" t="s">
        <v>302</v>
      </c>
    </row>
    <row r="6" spans="2:32" ht="16.5" customHeight="1">
      <c r="B6" s="153" t="s">
        <v>222</v>
      </c>
      <c r="C6" s="154"/>
      <c r="D6" s="155"/>
      <c r="E6" s="36" t="s">
        <v>305</v>
      </c>
      <c r="F6" s="9" t="s">
        <v>210</v>
      </c>
      <c r="G6" s="37" t="s">
        <v>307</v>
      </c>
      <c r="H6" s="9" t="s">
        <v>308</v>
      </c>
      <c r="I6" s="142" t="s">
        <v>224</v>
      </c>
      <c r="J6" s="143"/>
      <c r="K6" s="9" t="s">
        <v>29</v>
      </c>
      <c r="L6" s="9" t="s">
        <v>30</v>
      </c>
      <c r="M6" s="9" t="s">
        <v>31</v>
      </c>
      <c r="O6" s="142" t="s">
        <v>263</v>
      </c>
      <c r="P6" s="151"/>
      <c r="Q6" s="151"/>
      <c r="R6" s="143"/>
      <c r="S6" s="38">
        <v>17340687</v>
      </c>
      <c r="T6" s="39">
        <f aca="true" t="shared" si="0" ref="T6:T15">S6/歳入合計*100</f>
        <v>57.82737358708295</v>
      </c>
      <c r="U6" s="38">
        <v>15530894</v>
      </c>
      <c r="V6" s="39">
        <f aca="true" t="shared" si="1" ref="V6:V15">U6/経常一財*100</f>
        <v>87.07272626561023</v>
      </c>
      <c r="W6" s="136" t="s">
        <v>237</v>
      </c>
      <c r="X6" s="137"/>
      <c r="Y6" s="137"/>
      <c r="Z6" s="138"/>
      <c r="AA6" s="38">
        <v>7621596</v>
      </c>
      <c r="AB6" s="39">
        <f aca="true" t="shared" si="2" ref="AB6:AB20">AA6/歳出合計*100</f>
        <v>25.494498054561653</v>
      </c>
      <c r="AC6" s="38">
        <v>7005929</v>
      </c>
      <c r="AD6" s="133">
        <v>6747766</v>
      </c>
      <c r="AE6" s="132"/>
      <c r="AF6" s="39">
        <f aca="true" t="shared" si="3" ref="AF6:AF11">AD6/(経常一財+1714400+180200)*100</f>
        <v>34.198297810401876</v>
      </c>
    </row>
    <row r="7" spans="2:32" ht="16.5" customHeight="1">
      <c r="B7" s="156"/>
      <c r="C7" s="157"/>
      <c r="D7" s="158"/>
      <c r="E7" s="36" t="s">
        <v>211</v>
      </c>
      <c r="F7" s="9" t="s">
        <v>210</v>
      </c>
      <c r="G7" s="37" t="s">
        <v>32</v>
      </c>
      <c r="H7" s="9" t="s">
        <v>33</v>
      </c>
      <c r="I7" s="8" t="s">
        <v>34</v>
      </c>
      <c r="J7" s="42" t="s">
        <v>306</v>
      </c>
      <c r="K7" s="43">
        <v>140</v>
      </c>
      <c r="L7" s="43">
        <v>14708</v>
      </c>
      <c r="M7" s="43">
        <v>28970</v>
      </c>
      <c r="O7" s="142" t="s">
        <v>262</v>
      </c>
      <c r="P7" s="151"/>
      <c r="Q7" s="151"/>
      <c r="R7" s="143"/>
      <c r="S7" s="38">
        <v>189918</v>
      </c>
      <c r="T7" s="39">
        <f t="shared" si="0"/>
        <v>0.6333347194901575</v>
      </c>
      <c r="U7" s="38">
        <v>189918</v>
      </c>
      <c r="V7" s="39">
        <f t="shared" si="1"/>
        <v>1.0647602145061428</v>
      </c>
      <c r="W7" s="44"/>
      <c r="X7" s="142" t="s">
        <v>36</v>
      </c>
      <c r="Y7" s="151"/>
      <c r="Z7" s="143"/>
      <c r="AA7" s="38">
        <v>5314675</v>
      </c>
      <c r="AB7" s="39">
        <f t="shared" si="2"/>
        <v>17.777768783352915</v>
      </c>
      <c r="AC7" s="38">
        <v>4810346</v>
      </c>
      <c r="AD7" s="133">
        <v>4810346</v>
      </c>
      <c r="AE7" s="132"/>
      <c r="AF7" s="39">
        <f t="shared" si="3"/>
        <v>24.379275315574876</v>
      </c>
    </row>
    <row r="8" spans="2:32" ht="16.5" customHeight="1">
      <c r="B8" s="156"/>
      <c r="C8" s="157"/>
      <c r="D8" s="158"/>
      <c r="E8" s="36" t="s">
        <v>212</v>
      </c>
      <c r="F8" s="9" t="s">
        <v>210</v>
      </c>
      <c r="G8" s="37" t="s">
        <v>37</v>
      </c>
      <c r="H8" s="9" t="s">
        <v>38</v>
      </c>
      <c r="I8" s="45" t="s">
        <v>39</v>
      </c>
      <c r="J8" s="42" t="s">
        <v>40</v>
      </c>
      <c r="K8" s="46">
        <v>0.003</v>
      </c>
      <c r="L8" s="46">
        <v>0.336</v>
      </c>
      <c r="M8" s="46">
        <v>0.661</v>
      </c>
      <c r="O8" s="142" t="s">
        <v>267</v>
      </c>
      <c r="P8" s="151"/>
      <c r="Q8" s="151"/>
      <c r="R8" s="143"/>
      <c r="S8" s="38">
        <v>127700</v>
      </c>
      <c r="T8" s="39">
        <f t="shared" si="0"/>
        <v>0.42585138680321566</v>
      </c>
      <c r="U8" s="38">
        <v>127700</v>
      </c>
      <c r="V8" s="39">
        <f t="shared" si="1"/>
        <v>0.7159399287715458</v>
      </c>
      <c r="W8" s="142" t="s">
        <v>238</v>
      </c>
      <c r="X8" s="151"/>
      <c r="Y8" s="151"/>
      <c r="Z8" s="143"/>
      <c r="AA8" s="38">
        <v>4165512</v>
      </c>
      <c r="AB8" s="39">
        <f t="shared" si="2"/>
        <v>13.933779431532873</v>
      </c>
      <c r="AC8" s="38">
        <v>1417309</v>
      </c>
      <c r="AD8" s="133">
        <v>1417309</v>
      </c>
      <c r="AE8" s="132"/>
      <c r="AF8" s="39">
        <f t="shared" si="3"/>
        <v>7.183052179249083</v>
      </c>
    </row>
    <row r="9" spans="2:32" ht="16.5" customHeight="1">
      <c r="B9" s="159"/>
      <c r="C9" s="160"/>
      <c r="D9" s="161"/>
      <c r="E9" s="36" t="s">
        <v>311</v>
      </c>
      <c r="F9" s="142" t="s">
        <v>41</v>
      </c>
      <c r="G9" s="151"/>
      <c r="H9" s="143"/>
      <c r="I9" s="45" t="s">
        <v>16</v>
      </c>
      <c r="J9" s="8" t="s">
        <v>35</v>
      </c>
      <c r="K9" s="43">
        <v>170</v>
      </c>
      <c r="L9" s="43">
        <v>16790</v>
      </c>
      <c r="M9" s="43">
        <v>29464</v>
      </c>
      <c r="O9" s="142" t="s">
        <v>42</v>
      </c>
      <c r="P9" s="151"/>
      <c r="Q9" s="151"/>
      <c r="R9" s="143"/>
      <c r="S9" s="38">
        <v>939444</v>
      </c>
      <c r="T9" s="39">
        <f t="shared" si="0"/>
        <v>3.1328389210960075</v>
      </c>
      <c r="U9" s="38">
        <v>939444</v>
      </c>
      <c r="V9" s="39">
        <f t="shared" si="1"/>
        <v>5.26691832768094</v>
      </c>
      <c r="W9" s="142" t="s">
        <v>239</v>
      </c>
      <c r="X9" s="151"/>
      <c r="Y9" s="151"/>
      <c r="Z9" s="143"/>
      <c r="AA9" s="38">
        <f>AA10+AA11</f>
        <v>4669063</v>
      </c>
      <c r="AB9" s="39">
        <f t="shared" si="2"/>
        <v>15.61817466710723</v>
      </c>
      <c r="AC9" s="38">
        <f>AC10+AC11</f>
        <v>4607815</v>
      </c>
      <c r="AD9" s="133">
        <f>AD10+AD11</f>
        <v>4607815</v>
      </c>
      <c r="AE9" s="132"/>
      <c r="AF9" s="39">
        <f t="shared" si="3"/>
        <v>23.352829606900553</v>
      </c>
    </row>
    <row r="10" spans="2:32" ht="16.5" customHeight="1">
      <c r="B10" s="136" t="s">
        <v>218</v>
      </c>
      <c r="C10" s="137"/>
      <c r="D10" s="138"/>
      <c r="E10" s="47" t="s">
        <v>313</v>
      </c>
      <c r="F10" s="48"/>
      <c r="G10" s="7"/>
      <c r="H10" s="49"/>
      <c r="I10" s="20" t="s">
        <v>17</v>
      </c>
      <c r="J10" s="20" t="s">
        <v>40</v>
      </c>
      <c r="K10" s="46">
        <v>0.004</v>
      </c>
      <c r="L10" s="46">
        <v>0.362</v>
      </c>
      <c r="M10" s="46">
        <v>0.634</v>
      </c>
      <c r="O10" s="142" t="s">
        <v>43</v>
      </c>
      <c r="P10" s="151"/>
      <c r="Q10" s="151"/>
      <c r="R10" s="143"/>
      <c r="S10" s="38">
        <v>3047</v>
      </c>
      <c r="T10" s="39">
        <f t="shared" si="0"/>
        <v>0.010161074201953</v>
      </c>
      <c r="U10" s="38">
        <v>3047</v>
      </c>
      <c r="V10" s="39">
        <f t="shared" si="1"/>
        <v>0.01708276400130697</v>
      </c>
      <c r="W10" s="23" t="s">
        <v>44</v>
      </c>
      <c r="X10" s="142" t="s">
        <v>45</v>
      </c>
      <c r="Y10" s="151"/>
      <c r="Z10" s="143"/>
      <c r="AA10" s="38">
        <v>4668891</v>
      </c>
      <c r="AB10" s="39">
        <f t="shared" si="2"/>
        <v>15.617599321252454</v>
      </c>
      <c r="AC10" s="38">
        <v>4607643</v>
      </c>
      <c r="AD10" s="133">
        <v>4607643</v>
      </c>
      <c r="AE10" s="132"/>
      <c r="AF10" s="39">
        <f t="shared" si="3"/>
        <v>23.35195789510388</v>
      </c>
    </row>
    <row r="11" spans="2:32" ht="16.5" customHeight="1">
      <c r="B11" s="139" t="s">
        <v>219</v>
      </c>
      <c r="C11" s="140"/>
      <c r="D11" s="141"/>
      <c r="E11" s="47" t="s">
        <v>310</v>
      </c>
      <c r="F11" s="50"/>
      <c r="G11" s="44"/>
      <c r="H11" s="41"/>
      <c r="I11" s="31"/>
      <c r="J11" s="32"/>
      <c r="K11" s="51"/>
      <c r="L11" s="46"/>
      <c r="M11" s="52"/>
      <c r="O11" s="120" t="s">
        <v>46</v>
      </c>
      <c r="P11" s="121"/>
      <c r="Q11" s="121"/>
      <c r="R11" s="122"/>
      <c r="S11" s="38"/>
      <c r="T11" s="39">
        <f t="shared" si="0"/>
        <v>0</v>
      </c>
      <c r="U11" s="38"/>
      <c r="V11" s="39">
        <f t="shared" si="1"/>
        <v>0</v>
      </c>
      <c r="W11" s="33" t="s">
        <v>47</v>
      </c>
      <c r="X11" s="142" t="s">
        <v>48</v>
      </c>
      <c r="Y11" s="151"/>
      <c r="Z11" s="143"/>
      <c r="AA11" s="38">
        <v>172</v>
      </c>
      <c r="AB11" s="39">
        <f t="shared" si="2"/>
        <v>0.0005753458547769528</v>
      </c>
      <c r="AC11" s="38">
        <v>172</v>
      </c>
      <c r="AD11" s="133">
        <v>172</v>
      </c>
      <c r="AE11" s="132"/>
      <c r="AF11" s="39">
        <f t="shared" si="3"/>
        <v>0.0008717117966730207</v>
      </c>
    </row>
    <row r="12" spans="2:32" ht="16.5" customHeight="1">
      <c r="B12" s="142" t="s">
        <v>230</v>
      </c>
      <c r="C12" s="151"/>
      <c r="D12" s="151"/>
      <c r="E12" s="151"/>
      <c r="F12" s="143"/>
      <c r="G12" s="9" t="s">
        <v>309</v>
      </c>
      <c r="H12" s="9" t="s">
        <v>314</v>
      </c>
      <c r="I12" s="142" t="s">
        <v>231</v>
      </c>
      <c r="J12" s="151"/>
      <c r="K12" s="143"/>
      <c r="L12" s="9" t="s">
        <v>49</v>
      </c>
      <c r="M12" s="8" t="s">
        <v>50</v>
      </c>
      <c r="O12" s="142" t="s">
        <v>51</v>
      </c>
      <c r="P12" s="151"/>
      <c r="Q12" s="151"/>
      <c r="R12" s="143"/>
      <c r="S12" s="38">
        <v>167302</v>
      </c>
      <c r="T12" s="39">
        <f t="shared" si="0"/>
        <v>0.5579153384099577</v>
      </c>
      <c r="U12" s="38">
        <v>167302</v>
      </c>
      <c r="V12" s="39">
        <f t="shared" si="1"/>
        <v>0.937965403001857</v>
      </c>
      <c r="W12" s="142" t="s">
        <v>241</v>
      </c>
      <c r="X12" s="151"/>
      <c r="Y12" s="151"/>
      <c r="Z12" s="143"/>
      <c r="AA12" s="38">
        <f>AA6+AA8+AA9</f>
        <v>16456171</v>
      </c>
      <c r="AB12" s="39">
        <f t="shared" si="2"/>
        <v>55.046452153201756</v>
      </c>
      <c r="AC12" s="38">
        <f>AC6+AC8+AC9</f>
        <v>13031053</v>
      </c>
      <c r="AD12" s="133">
        <f>AD6+AD8+AD9</f>
        <v>12772890</v>
      </c>
      <c r="AE12" s="132"/>
      <c r="AF12" s="39">
        <v>64.8</v>
      </c>
    </row>
    <row r="13" spans="2:32" ht="16.5" customHeight="1">
      <c r="B13" s="48"/>
      <c r="C13" s="7"/>
      <c r="D13" s="7"/>
      <c r="E13" s="7"/>
      <c r="F13" s="49"/>
      <c r="G13" s="53"/>
      <c r="H13" s="53"/>
      <c r="I13" s="48"/>
      <c r="J13" s="7"/>
      <c r="K13" s="49"/>
      <c r="L13" s="54" t="s">
        <v>52</v>
      </c>
      <c r="M13" s="20" t="s">
        <v>53</v>
      </c>
      <c r="O13" s="142" t="s">
        <v>54</v>
      </c>
      <c r="P13" s="151"/>
      <c r="Q13" s="151"/>
      <c r="R13" s="143"/>
      <c r="S13" s="38">
        <v>477159</v>
      </c>
      <c r="T13" s="39">
        <f t="shared" si="0"/>
        <v>1.5912202182900201</v>
      </c>
      <c r="U13" s="38">
        <v>477159</v>
      </c>
      <c r="V13" s="39">
        <f t="shared" si="1"/>
        <v>2.675154114899781</v>
      </c>
      <c r="W13" s="131"/>
      <c r="X13" s="134"/>
      <c r="Y13" s="134"/>
      <c r="Z13" s="132"/>
      <c r="AA13" s="38"/>
      <c r="AB13" s="39"/>
      <c r="AC13" s="38"/>
      <c r="AD13" s="133"/>
      <c r="AE13" s="132"/>
      <c r="AF13" s="39"/>
    </row>
    <row r="14" spans="2:32" ht="16.5" customHeight="1">
      <c r="B14" s="55"/>
      <c r="C14" s="19"/>
      <c r="D14" s="19"/>
      <c r="E14" s="19"/>
      <c r="F14" s="56"/>
      <c r="G14" s="57"/>
      <c r="H14" s="57"/>
      <c r="I14" s="55"/>
      <c r="J14" s="19"/>
      <c r="K14" s="56"/>
      <c r="L14" s="58"/>
      <c r="M14" s="45"/>
      <c r="O14" s="142" t="s">
        <v>268</v>
      </c>
      <c r="P14" s="151"/>
      <c r="Q14" s="151"/>
      <c r="R14" s="143"/>
      <c r="S14" s="38">
        <f>S15+S16</f>
        <v>660524</v>
      </c>
      <c r="T14" s="39">
        <f t="shared" si="0"/>
        <v>2.202702125425272</v>
      </c>
      <c r="U14" s="38">
        <f>U15+U16</f>
        <v>286199</v>
      </c>
      <c r="V14" s="39">
        <f t="shared" si="1"/>
        <v>1.604552009980326</v>
      </c>
      <c r="W14" s="142" t="s">
        <v>242</v>
      </c>
      <c r="X14" s="151"/>
      <c r="Y14" s="151"/>
      <c r="Z14" s="143"/>
      <c r="AA14" s="38">
        <v>4239771</v>
      </c>
      <c r="AB14" s="39">
        <f t="shared" si="2"/>
        <v>14.182178314264743</v>
      </c>
      <c r="AC14" s="38">
        <v>3137520</v>
      </c>
      <c r="AD14" s="133">
        <v>3021341</v>
      </c>
      <c r="AE14" s="132"/>
      <c r="AF14" s="39">
        <f>AD14/(経常一財+1714400+180200)*100</f>
        <v>15.31243367134803</v>
      </c>
    </row>
    <row r="15" spans="2:32" ht="16.5" customHeight="1">
      <c r="B15" s="50"/>
      <c r="C15" s="44">
        <v>1</v>
      </c>
      <c r="D15" s="44"/>
      <c r="E15" s="44" t="s">
        <v>55</v>
      </c>
      <c r="F15" s="59" t="s">
        <v>56</v>
      </c>
      <c r="G15" s="38">
        <v>30000369</v>
      </c>
      <c r="H15" s="38">
        <v>29986987</v>
      </c>
      <c r="I15" s="55"/>
      <c r="J15" s="19" t="s">
        <v>57</v>
      </c>
      <c r="K15" s="56"/>
      <c r="L15" s="60">
        <v>13477384</v>
      </c>
      <c r="M15" s="61"/>
      <c r="O15" s="8" t="s">
        <v>44</v>
      </c>
      <c r="P15" s="142" t="s">
        <v>264</v>
      </c>
      <c r="Q15" s="151"/>
      <c r="R15" s="143"/>
      <c r="S15" s="38">
        <v>286199</v>
      </c>
      <c r="T15" s="39">
        <f t="shared" si="0"/>
        <v>0.9544106581965037</v>
      </c>
      <c r="U15" s="38">
        <v>286199</v>
      </c>
      <c r="V15" s="39">
        <f t="shared" si="1"/>
        <v>1.604552009980326</v>
      </c>
      <c r="W15" s="142" t="s">
        <v>243</v>
      </c>
      <c r="X15" s="151"/>
      <c r="Y15" s="151"/>
      <c r="Z15" s="143"/>
      <c r="AA15" s="38">
        <v>440038</v>
      </c>
      <c r="AB15" s="39">
        <f t="shared" si="2"/>
        <v>1.4719420886298882</v>
      </c>
      <c r="AC15" s="38">
        <v>430956</v>
      </c>
      <c r="AD15" s="133">
        <v>430956</v>
      </c>
      <c r="AE15" s="132"/>
      <c r="AF15" s="39">
        <f>AD15/(経常一財+1714400+180200)*100</f>
        <v>2.184124587482665</v>
      </c>
    </row>
    <row r="16" spans="2:32" ht="16.5" customHeight="1">
      <c r="B16" s="48"/>
      <c r="C16" s="7"/>
      <c r="D16" s="7"/>
      <c r="E16" s="7"/>
      <c r="F16" s="62"/>
      <c r="G16" s="53"/>
      <c r="H16" s="53"/>
      <c r="I16" s="50"/>
      <c r="J16" s="44" t="s">
        <v>58</v>
      </c>
      <c r="K16" s="41"/>
      <c r="L16" s="63">
        <v>13165570</v>
      </c>
      <c r="M16" s="45" t="s">
        <v>315</v>
      </c>
      <c r="O16" s="20" t="s">
        <v>47</v>
      </c>
      <c r="P16" s="142" t="s">
        <v>265</v>
      </c>
      <c r="Q16" s="151"/>
      <c r="R16" s="143"/>
      <c r="S16" s="38">
        <v>374325</v>
      </c>
      <c r="T16" s="39">
        <f aca="true" t="shared" si="4" ref="T16:T30">S16/歳入合計*100</f>
        <v>1.2482914672287684</v>
      </c>
      <c r="U16" s="38"/>
      <c r="V16" s="38"/>
      <c r="W16" s="142" t="s">
        <v>254</v>
      </c>
      <c r="X16" s="151"/>
      <c r="Y16" s="151"/>
      <c r="Z16" s="143"/>
      <c r="AA16" s="38">
        <v>1200599</v>
      </c>
      <c r="AB16" s="39">
        <f t="shared" si="2"/>
        <v>4.016044522670667</v>
      </c>
      <c r="AC16" s="38">
        <v>1063119</v>
      </c>
      <c r="AD16" s="133">
        <v>975403</v>
      </c>
      <c r="AE16" s="132"/>
      <c r="AF16" s="39">
        <f>AD16/(経常一財+1714400+180200)*100</f>
        <v>4.94343198610613</v>
      </c>
    </row>
    <row r="17" spans="2:32" ht="16.5" customHeight="1">
      <c r="B17" s="50"/>
      <c r="C17" s="44" t="s">
        <v>59</v>
      </c>
      <c r="D17" s="44"/>
      <c r="E17" s="44" t="s">
        <v>60</v>
      </c>
      <c r="F17" s="59" t="s">
        <v>61</v>
      </c>
      <c r="G17" s="38">
        <v>29923253</v>
      </c>
      <c r="H17" s="38">
        <v>29895062</v>
      </c>
      <c r="I17" s="55"/>
      <c r="J17" s="19"/>
      <c r="K17" s="56"/>
      <c r="L17" s="54" t="s">
        <v>52</v>
      </c>
      <c r="M17" s="61"/>
      <c r="O17" s="142" t="s">
        <v>240</v>
      </c>
      <c r="P17" s="151"/>
      <c r="Q17" s="151"/>
      <c r="R17" s="143"/>
      <c r="S17" s="38">
        <f>SUM(S6:S14)</f>
        <v>19905781</v>
      </c>
      <c r="T17" s="39">
        <v>66.3</v>
      </c>
      <c r="U17" s="38">
        <f>SUM(U6:U14)</f>
        <v>17721663</v>
      </c>
      <c r="V17" s="39">
        <f>U17/経常一財*100</f>
        <v>99.35509902845213</v>
      </c>
      <c r="W17" s="142" t="s">
        <v>244</v>
      </c>
      <c r="X17" s="151"/>
      <c r="Y17" s="151"/>
      <c r="Z17" s="143"/>
      <c r="AA17" s="38">
        <v>1102380</v>
      </c>
      <c r="AB17" s="39">
        <f t="shared" si="2"/>
        <v>3.6874986243547516</v>
      </c>
      <c r="AC17" s="38">
        <v>1092643</v>
      </c>
      <c r="AD17" s="133"/>
      <c r="AE17" s="132"/>
      <c r="AF17" s="41"/>
    </row>
    <row r="18" spans="2:32" ht="16.5" customHeight="1">
      <c r="B18" s="48"/>
      <c r="C18" s="7"/>
      <c r="D18" s="7"/>
      <c r="E18" s="7"/>
      <c r="F18" s="62"/>
      <c r="G18" s="53"/>
      <c r="H18" s="53"/>
      <c r="I18" s="50"/>
      <c r="J18" s="44" t="s">
        <v>62</v>
      </c>
      <c r="K18" s="41"/>
      <c r="L18" s="63">
        <v>17771242</v>
      </c>
      <c r="M18" s="45" t="s">
        <v>225</v>
      </c>
      <c r="O18" s="142" t="s">
        <v>269</v>
      </c>
      <c r="P18" s="151"/>
      <c r="Q18" s="151"/>
      <c r="R18" s="143"/>
      <c r="S18" s="38">
        <v>19137</v>
      </c>
      <c r="T18" s="39">
        <f t="shared" si="4"/>
        <v>0.06381768198318824</v>
      </c>
      <c r="U18" s="38">
        <v>19137</v>
      </c>
      <c r="V18" s="39">
        <f>U18/経常一財*100</f>
        <v>0.10729007374237332</v>
      </c>
      <c r="W18" s="142" t="s">
        <v>245</v>
      </c>
      <c r="X18" s="151"/>
      <c r="Y18" s="151"/>
      <c r="Z18" s="143"/>
      <c r="AA18" s="38"/>
      <c r="AB18" s="39">
        <f t="shared" si="2"/>
        <v>0</v>
      </c>
      <c r="AC18" s="38"/>
      <c r="AD18" s="133"/>
      <c r="AE18" s="132"/>
      <c r="AF18" s="41"/>
    </row>
    <row r="19" spans="2:32" ht="16.5" customHeight="1">
      <c r="B19" s="50"/>
      <c r="C19" s="44" t="s">
        <v>63</v>
      </c>
      <c r="D19" s="44"/>
      <c r="E19" s="44" t="s">
        <v>64</v>
      </c>
      <c r="F19" s="59" t="s">
        <v>65</v>
      </c>
      <c r="G19" s="38">
        <f>G15-G17</f>
        <v>77116</v>
      </c>
      <c r="H19" s="38">
        <f>H15-H17</f>
        <v>91925</v>
      </c>
      <c r="I19" s="55"/>
      <c r="J19" s="19" t="s">
        <v>66</v>
      </c>
      <c r="K19" s="56" t="s">
        <v>67</v>
      </c>
      <c r="L19" s="64">
        <v>0.97686</v>
      </c>
      <c r="M19" s="45" t="s">
        <v>68</v>
      </c>
      <c r="O19" s="142" t="s">
        <v>69</v>
      </c>
      <c r="P19" s="151"/>
      <c r="Q19" s="151"/>
      <c r="R19" s="143"/>
      <c r="S19" s="38">
        <v>234355</v>
      </c>
      <c r="T19" s="39">
        <f t="shared" si="4"/>
        <v>0.7815223316700673</v>
      </c>
      <c r="U19" s="38"/>
      <c r="V19" s="38"/>
      <c r="W19" s="142" t="s">
        <v>246</v>
      </c>
      <c r="X19" s="151"/>
      <c r="Y19" s="151"/>
      <c r="Z19" s="143"/>
      <c r="AA19" s="38">
        <v>104896</v>
      </c>
      <c r="AB19" s="39">
        <f t="shared" si="2"/>
        <v>0.3508806905969956</v>
      </c>
      <c r="AC19" s="38">
        <v>3015</v>
      </c>
      <c r="AD19" s="133">
        <v>3015</v>
      </c>
      <c r="AE19" s="132"/>
      <c r="AF19" s="39">
        <f>AD19/(経常一財+1714400+180200)*100</f>
        <v>0.015280296900983472</v>
      </c>
    </row>
    <row r="20" spans="2:32" ht="16.5" customHeight="1">
      <c r="B20" s="48"/>
      <c r="C20" s="7"/>
      <c r="D20" s="7"/>
      <c r="E20" s="7" t="s">
        <v>70</v>
      </c>
      <c r="F20" s="62"/>
      <c r="G20" s="53"/>
      <c r="H20" s="53"/>
      <c r="I20" s="55"/>
      <c r="J20" s="19" t="s">
        <v>71</v>
      </c>
      <c r="K20" s="56" t="s">
        <v>72</v>
      </c>
      <c r="L20" s="64">
        <v>0.98921</v>
      </c>
      <c r="M20" s="65"/>
      <c r="O20" s="142" t="s">
        <v>73</v>
      </c>
      <c r="P20" s="151"/>
      <c r="Q20" s="151"/>
      <c r="R20" s="143"/>
      <c r="S20" s="38">
        <v>629377</v>
      </c>
      <c r="T20" s="39">
        <f t="shared" si="4"/>
        <v>2.0988337374475132</v>
      </c>
      <c r="U20" s="38">
        <v>93644</v>
      </c>
      <c r="V20" s="39">
        <f>U20/経常一財*100</f>
        <v>0.5250076639771545</v>
      </c>
      <c r="W20" s="142" t="s">
        <v>247</v>
      </c>
      <c r="X20" s="151"/>
      <c r="Y20" s="151"/>
      <c r="Z20" s="143"/>
      <c r="AA20" s="38">
        <v>5411814</v>
      </c>
      <c r="AB20" s="39">
        <f t="shared" si="2"/>
        <v>18.10270204490628</v>
      </c>
      <c r="AC20" s="38">
        <v>5174643</v>
      </c>
      <c r="AD20" s="133">
        <v>3586021</v>
      </c>
      <c r="AE20" s="132"/>
      <c r="AF20" s="39">
        <f>AD20/(経常一財+1714400+180200)*100</f>
        <v>18.17428377219292</v>
      </c>
    </row>
    <row r="21" spans="2:32" ht="16.5" customHeight="1">
      <c r="B21" s="50"/>
      <c r="C21" s="44" t="s">
        <v>74</v>
      </c>
      <c r="D21" s="44"/>
      <c r="E21" s="44" t="s">
        <v>75</v>
      </c>
      <c r="F21" s="59" t="s">
        <v>76</v>
      </c>
      <c r="G21" s="38">
        <v>4357</v>
      </c>
      <c r="H21" s="38">
        <v>24959</v>
      </c>
      <c r="I21" s="28"/>
      <c r="J21" s="29" t="s">
        <v>77</v>
      </c>
      <c r="K21" s="30"/>
      <c r="L21" s="66">
        <v>0.004</v>
      </c>
      <c r="M21" s="45" t="s">
        <v>78</v>
      </c>
      <c r="O21" s="142" t="s">
        <v>79</v>
      </c>
      <c r="P21" s="151"/>
      <c r="Q21" s="151"/>
      <c r="R21" s="143"/>
      <c r="S21" s="38">
        <v>171514</v>
      </c>
      <c r="T21" s="39">
        <f t="shared" si="4"/>
        <v>0.5719614311367794</v>
      </c>
      <c r="U21" s="38"/>
      <c r="V21" s="38"/>
      <c r="W21" s="142" t="s">
        <v>236</v>
      </c>
      <c r="X21" s="151"/>
      <c r="Y21" s="151"/>
      <c r="Z21" s="143"/>
      <c r="AA21" s="38"/>
      <c r="AB21" s="39"/>
      <c r="AC21" s="38"/>
      <c r="AD21" s="170" t="s">
        <v>326</v>
      </c>
      <c r="AE21" s="171"/>
      <c r="AF21" s="172"/>
    </row>
    <row r="22" spans="2:32" ht="16.5" customHeight="1">
      <c r="B22" s="48"/>
      <c r="C22" s="7"/>
      <c r="D22" s="7"/>
      <c r="E22" s="7"/>
      <c r="F22" s="62"/>
      <c r="G22" s="49" t="s">
        <v>80</v>
      </c>
      <c r="H22" s="49" t="s">
        <v>81</v>
      </c>
      <c r="I22" s="55"/>
      <c r="J22" s="19" t="s">
        <v>82</v>
      </c>
      <c r="K22" s="56"/>
      <c r="L22" s="67">
        <v>0.208</v>
      </c>
      <c r="M22" s="45" t="s">
        <v>83</v>
      </c>
      <c r="O22" s="142" t="s">
        <v>270</v>
      </c>
      <c r="P22" s="151"/>
      <c r="Q22" s="151"/>
      <c r="R22" s="143"/>
      <c r="S22" s="38">
        <v>2618684</v>
      </c>
      <c r="T22" s="39">
        <f t="shared" si="4"/>
        <v>8.732734635860547</v>
      </c>
      <c r="U22" s="38"/>
      <c r="V22" s="38"/>
      <c r="W22" s="136" t="s">
        <v>248</v>
      </c>
      <c r="X22" s="137"/>
      <c r="Y22" s="137"/>
      <c r="Z22" s="138"/>
      <c r="AA22" s="38">
        <v>939393</v>
      </c>
      <c r="AB22" s="39">
        <f aca="true" t="shared" si="5" ref="AB22:AB27">AA22/歳出合計*100</f>
        <v>3.142301561374919</v>
      </c>
      <c r="AC22" s="38">
        <v>220894</v>
      </c>
      <c r="AD22" s="152">
        <f>SUM(AD12:AD20)</f>
        <v>20789626</v>
      </c>
      <c r="AE22" s="162"/>
      <c r="AF22" s="163"/>
    </row>
    <row r="23" spans="2:32" ht="16.5" customHeight="1">
      <c r="B23" s="50"/>
      <c r="C23" s="44" t="s">
        <v>84</v>
      </c>
      <c r="D23" s="44"/>
      <c r="E23" s="44" t="s">
        <v>85</v>
      </c>
      <c r="F23" s="59" t="s">
        <v>86</v>
      </c>
      <c r="G23" s="38">
        <f>G19-G21</f>
        <v>72759</v>
      </c>
      <c r="H23" s="38">
        <f>H19-H21</f>
        <v>66966</v>
      </c>
      <c r="I23" s="55"/>
      <c r="J23" s="19" t="s">
        <v>87</v>
      </c>
      <c r="K23" s="56" t="s">
        <v>67</v>
      </c>
      <c r="L23" s="67">
        <v>0.161</v>
      </c>
      <c r="M23" s="20" t="s">
        <v>226</v>
      </c>
      <c r="O23" s="142" t="s">
        <v>88</v>
      </c>
      <c r="P23" s="151"/>
      <c r="Q23" s="151"/>
      <c r="R23" s="143"/>
      <c r="S23" s="38">
        <v>1302313</v>
      </c>
      <c r="T23" s="39">
        <v>4.4</v>
      </c>
      <c r="U23" s="38"/>
      <c r="V23" s="38"/>
      <c r="W23" s="41"/>
      <c r="X23" s="142" t="s">
        <v>89</v>
      </c>
      <c r="Y23" s="151"/>
      <c r="Z23" s="143"/>
      <c r="AA23" s="38">
        <v>23331</v>
      </c>
      <c r="AB23" s="39">
        <f t="shared" si="5"/>
        <v>0.07804298917326212</v>
      </c>
      <c r="AC23" s="38">
        <v>20694</v>
      </c>
      <c r="AD23" s="164" t="s">
        <v>325</v>
      </c>
      <c r="AE23" s="165"/>
      <c r="AF23" s="166"/>
    </row>
    <row r="24" spans="2:32" ht="16.5" customHeight="1">
      <c r="B24" s="48"/>
      <c r="C24" s="7"/>
      <c r="D24" s="7"/>
      <c r="E24" s="7"/>
      <c r="F24" s="62"/>
      <c r="G24" s="53"/>
      <c r="H24" s="53" t="s">
        <v>90</v>
      </c>
      <c r="I24" s="55"/>
      <c r="J24" s="19" t="s">
        <v>91</v>
      </c>
      <c r="K24" s="56" t="s">
        <v>72</v>
      </c>
      <c r="L24" s="67">
        <v>0.153</v>
      </c>
      <c r="M24" s="61"/>
      <c r="O24" s="142" t="s">
        <v>92</v>
      </c>
      <c r="P24" s="151"/>
      <c r="Q24" s="151"/>
      <c r="R24" s="143"/>
      <c r="S24" s="38">
        <v>448169</v>
      </c>
      <c r="T24" s="39">
        <f t="shared" si="4"/>
        <v>1.494544950448006</v>
      </c>
      <c r="U24" s="38"/>
      <c r="V24" s="38"/>
      <c r="W24" s="56"/>
      <c r="X24" s="136" t="s">
        <v>249</v>
      </c>
      <c r="Y24" s="137"/>
      <c r="Z24" s="138"/>
      <c r="AA24" s="38">
        <v>939393</v>
      </c>
      <c r="AB24" s="39">
        <f t="shared" si="5"/>
        <v>3.142301561374919</v>
      </c>
      <c r="AC24" s="38">
        <v>220894</v>
      </c>
      <c r="AD24" s="152">
        <v>19731292</v>
      </c>
      <c r="AE24" s="162"/>
      <c r="AF24" s="163"/>
    </row>
    <row r="25" spans="2:32" ht="16.5" customHeight="1">
      <c r="B25" s="50"/>
      <c r="C25" s="44" t="s">
        <v>93</v>
      </c>
      <c r="D25" s="44"/>
      <c r="E25" s="44" t="s">
        <v>94</v>
      </c>
      <c r="F25" s="59" t="s">
        <v>95</v>
      </c>
      <c r="G25" s="68">
        <v>18446</v>
      </c>
      <c r="H25" s="68">
        <f>H23-G23</f>
        <v>-5793</v>
      </c>
      <c r="I25" s="50"/>
      <c r="J25" s="44" t="s">
        <v>96</v>
      </c>
      <c r="K25" s="41"/>
      <c r="L25" s="69">
        <v>0.19</v>
      </c>
      <c r="M25" s="45" t="s">
        <v>97</v>
      </c>
      <c r="O25" s="142" t="s">
        <v>98</v>
      </c>
      <c r="P25" s="151"/>
      <c r="Q25" s="151"/>
      <c r="R25" s="143"/>
      <c r="S25" s="38">
        <v>68204</v>
      </c>
      <c r="T25" s="39">
        <f t="shared" si="4"/>
        <v>0.2274453248670832</v>
      </c>
      <c r="U25" s="38"/>
      <c r="V25" s="38"/>
      <c r="W25" s="23" t="s">
        <v>44</v>
      </c>
      <c r="X25" s="61"/>
      <c r="Y25" s="142" t="s">
        <v>250</v>
      </c>
      <c r="Z25" s="143"/>
      <c r="AA25" s="38">
        <v>121869</v>
      </c>
      <c r="AB25" s="39">
        <f t="shared" si="5"/>
        <v>0.40765595334774685</v>
      </c>
      <c r="AC25" s="38">
        <v>4667</v>
      </c>
      <c r="AD25" s="164" t="s">
        <v>324</v>
      </c>
      <c r="AE25" s="165"/>
      <c r="AF25" s="166"/>
    </row>
    <row r="26" spans="2:32" ht="16.5" customHeight="1">
      <c r="B26" s="48"/>
      <c r="C26" s="7"/>
      <c r="D26" s="7"/>
      <c r="E26" s="7"/>
      <c r="F26" s="62"/>
      <c r="G26" s="53"/>
      <c r="H26" s="53"/>
      <c r="I26" s="55"/>
      <c r="J26" s="19"/>
      <c r="K26" s="56"/>
      <c r="L26" s="54" t="s">
        <v>52</v>
      </c>
      <c r="M26" s="70" t="s">
        <v>99</v>
      </c>
      <c r="O26" s="142" t="s">
        <v>100</v>
      </c>
      <c r="P26" s="151"/>
      <c r="Q26" s="151"/>
      <c r="R26" s="143"/>
      <c r="S26" s="38">
        <v>1715101</v>
      </c>
      <c r="T26" s="39">
        <f t="shared" si="4"/>
        <v>5.719484254953657</v>
      </c>
      <c r="U26" s="38"/>
      <c r="V26" s="38"/>
      <c r="W26" s="23"/>
      <c r="X26" s="61"/>
      <c r="Y26" s="142" t="s">
        <v>251</v>
      </c>
      <c r="Z26" s="143"/>
      <c r="AA26" s="38">
        <v>648852</v>
      </c>
      <c r="AB26" s="39">
        <v>2.1</v>
      </c>
      <c r="AC26" s="38">
        <v>216227</v>
      </c>
      <c r="AD26" s="167">
        <v>1.054</v>
      </c>
      <c r="AE26" s="168"/>
      <c r="AF26" s="169"/>
    </row>
    <row r="27" spans="2:32" ht="16.5" customHeight="1">
      <c r="B27" s="50"/>
      <c r="C27" s="44" t="s">
        <v>101</v>
      </c>
      <c r="D27" s="44"/>
      <c r="E27" s="44" t="s">
        <v>102</v>
      </c>
      <c r="F27" s="59" t="s">
        <v>103</v>
      </c>
      <c r="G27" s="38">
        <v>39654</v>
      </c>
      <c r="H27" s="38">
        <v>146023</v>
      </c>
      <c r="I27" s="50"/>
      <c r="J27" s="44" t="s">
        <v>104</v>
      </c>
      <c r="K27" s="41"/>
      <c r="L27" s="63">
        <v>6495624</v>
      </c>
      <c r="M27" s="71" t="s">
        <v>227</v>
      </c>
      <c r="O27" s="142" t="s">
        <v>105</v>
      </c>
      <c r="P27" s="151"/>
      <c r="Q27" s="151"/>
      <c r="R27" s="143"/>
      <c r="S27" s="38">
        <v>77116</v>
      </c>
      <c r="T27" s="39">
        <f t="shared" si="4"/>
        <v>0.2571648828873671</v>
      </c>
      <c r="U27" s="38"/>
      <c r="V27" s="38"/>
      <c r="W27" s="23"/>
      <c r="X27" s="65"/>
      <c r="Y27" s="142" t="s">
        <v>252</v>
      </c>
      <c r="Z27" s="143"/>
      <c r="AA27" s="38">
        <v>168672</v>
      </c>
      <c r="AB27" s="39">
        <f t="shared" si="5"/>
        <v>0.5642135814938266</v>
      </c>
      <c r="AC27" s="38"/>
      <c r="AD27" s="173" t="s">
        <v>327</v>
      </c>
      <c r="AE27" s="174"/>
      <c r="AF27" s="175"/>
    </row>
    <row r="28" spans="2:32" ht="16.5" customHeight="1">
      <c r="B28" s="48"/>
      <c r="C28" s="7"/>
      <c r="D28" s="7"/>
      <c r="E28" s="7"/>
      <c r="F28" s="62"/>
      <c r="G28" s="53"/>
      <c r="H28" s="53"/>
      <c r="I28" s="55"/>
      <c r="J28" s="19"/>
      <c r="K28" s="56"/>
      <c r="L28" s="54" t="s">
        <v>52</v>
      </c>
      <c r="M28" s="61"/>
      <c r="O28" s="142" t="s">
        <v>106</v>
      </c>
      <c r="P28" s="151"/>
      <c r="Q28" s="151"/>
      <c r="R28" s="143"/>
      <c r="S28" s="38">
        <v>573536</v>
      </c>
      <c r="T28" s="39">
        <f t="shared" si="4"/>
        <v>1.9126162958619348</v>
      </c>
      <c r="U28" s="38">
        <v>2248</v>
      </c>
      <c r="V28" s="39">
        <f>U28/経常一財*100</f>
        <v>0.012603233828335433</v>
      </c>
      <c r="W28" s="23" t="s">
        <v>47</v>
      </c>
      <c r="X28" s="142" t="s">
        <v>253</v>
      </c>
      <c r="Y28" s="151"/>
      <c r="Z28" s="143"/>
      <c r="AA28" s="38"/>
      <c r="AB28" s="41"/>
      <c r="AC28" s="38"/>
      <c r="AD28" s="176">
        <v>1.166</v>
      </c>
      <c r="AE28" s="177"/>
      <c r="AF28" s="178"/>
    </row>
    <row r="29" spans="2:32" ht="16.5" customHeight="1">
      <c r="B29" s="50"/>
      <c r="C29" s="44" t="s">
        <v>107</v>
      </c>
      <c r="D29" s="44"/>
      <c r="E29" s="44" t="s">
        <v>108</v>
      </c>
      <c r="F29" s="59" t="s">
        <v>109</v>
      </c>
      <c r="G29" s="68">
        <v>53749</v>
      </c>
      <c r="H29" s="68"/>
      <c r="I29" s="55"/>
      <c r="J29" s="19" t="s">
        <v>110</v>
      </c>
      <c r="K29" s="56"/>
      <c r="L29" s="60">
        <v>38774402</v>
      </c>
      <c r="M29" s="61"/>
      <c r="O29" s="142" t="s">
        <v>111</v>
      </c>
      <c r="P29" s="151"/>
      <c r="Q29" s="151"/>
      <c r="R29" s="143"/>
      <c r="S29" s="38">
        <v>2223700</v>
      </c>
      <c r="T29" s="39">
        <f t="shared" si="4"/>
        <v>7.41554995171739</v>
      </c>
      <c r="U29" s="38"/>
      <c r="V29" s="38"/>
      <c r="W29" s="33"/>
      <c r="X29" s="142" t="s">
        <v>112</v>
      </c>
      <c r="Y29" s="151"/>
      <c r="Z29" s="143"/>
      <c r="AA29" s="38"/>
      <c r="AB29" s="41"/>
      <c r="AC29" s="38"/>
      <c r="AD29" s="72" t="s">
        <v>113</v>
      </c>
      <c r="AE29" s="19"/>
      <c r="AF29" s="56"/>
    </row>
    <row r="30" spans="2:32" ht="16.5" customHeight="1">
      <c r="B30" s="48"/>
      <c r="C30" s="7"/>
      <c r="D30" s="7"/>
      <c r="E30" s="7"/>
      <c r="F30" s="62"/>
      <c r="G30" s="53"/>
      <c r="H30" s="53"/>
      <c r="I30" s="50"/>
      <c r="J30" s="44"/>
      <c r="K30" s="41"/>
      <c r="L30" s="63"/>
      <c r="M30" s="61"/>
      <c r="O30" s="142" t="s">
        <v>266</v>
      </c>
      <c r="P30" s="151"/>
      <c r="Q30" s="151"/>
      <c r="R30" s="143"/>
      <c r="S30" s="38">
        <f>SUM(S17:S29)</f>
        <v>29986987</v>
      </c>
      <c r="T30" s="39">
        <f t="shared" si="4"/>
        <v>100</v>
      </c>
      <c r="U30" s="38">
        <f>SUM(U17:U29)</f>
        <v>17836692</v>
      </c>
      <c r="V30" s="39">
        <f>U30/経常一財*100</f>
        <v>100</v>
      </c>
      <c r="W30" s="142" t="s">
        <v>266</v>
      </c>
      <c r="X30" s="151"/>
      <c r="Y30" s="151"/>
      <c r="Z30" s="143"/>
      <c r="AA30" s="38">
        <f>SUM(AA12:AA22)</f>
        <v>29895062</v>
      </c>
      <c r="AB30" s="39">
        <f>AA30/歳出合計*100</f>
        <v>100</v>
      </c>
      <c r="AC30" s="38">
        <f>SUM(AC12:AC22)</f>
        <v>24153843</v>
      </c>
      <c r="AD30" s="152">
        <v>24245768</v>
      </c>
      <c r="AE30" s="118"/>
      <c r="AF30" s="119"/>
    </row>
    <row r="31" spans="2:32" ht="16.5" customHeight="1">
      <c r="B31" s="50"/>
      <c r="C31" s="44" t="s">
        <v>114</v>
      </c>
      <c r="D31" s="44"/>
      <c r="E31" s="44" t="s">
        <v>115</v>
      </c>
      <c r="F31" s="59" t="s">
        <v>116</v>
      </c>
      <c r="G31" s="38">
        <v>935475</v>
      </c>
      <c r="H31" s="38">
        <v>580000</v>
      </c>
      <c r="I31" s="50"/>
      <c r="J31" s="44" t="s">
        <v>117</v>
      </c>
      <c r="K31" s="41"/>
      <c r="L31" s="73" t="s">
        <v>118</v>
      </c>
      <c r="M31" s="61"/>
      <c r="O31" s="142" t="s">
        <v>271</v>
      </c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43"/>
      <c r="AA31" s="142" t="s">
        <v>272</v>
      </c>
      <c r="AB31" s="151"/>
      <c r="AC31" s="151"/>
      <c r="AD31" s="151"/>
      <c r="AE31" s="151"/>
      <c r="AF31" s="143"/>
    </row>
    <row r="32" spans="2:32" ht="16.5" customHeight="1">
      <c r="B32" s="48"/>
      <c r="C32" s="7"/>
      <c r="D32" s="7"/>
      <c r="E32" s="7"/>
      <c r="F32" s="62"/>
      <c r="G32" s="53"/>
      <c r="H32" s="53"/>
      <c r="I32" s="55"/>
      <c r="J32" s="19" t="s">
        <v>119</v>
      </c>
      <c r="K32" s="56"/>
      <c r="L32" s="54" t="s">
        <v>52</v>
      </c>
      <c r="M32" s="61"/>
      <c r="O32" s="136" t="s">
        <v>261</v>
      </c>
      <c r="P32" s="137"/>
      <c r="Q32" s="137"/>
      <c r="R32" s="138"/>
      <c r="S32" s="146" t="s">
        <v>22</v>
      </c>
      <c r="T32" s="146" t="s">
        <v>23</v>
      </c>
      <c r="U32" s="8" t="s">
        <v>120</v>
      </c>
      <c r="V32" s="8" t="s">
        <v>121</v>
      </c>
      <c r="W32" s="136" t="s">
        <v>274</v>
      </c>
      <c r="X32" s="137"/>
      <c r="Y32" s="137"/>
      <c r="Z32" s="138"/>
      <c r="AA32" s="146" t="s">
        <v>25</v>
      </c>
      <c r="AB32" s="136" t="s">
        <v>125</v>
      </c>
      <c r="AC32" s="138"/>
      <c r="AD32" s="146" t="s">
        <v>126</v>
      </c>
      <c r="AE32" s="136" t="s">
        <v>276</v>
      </c>
      <c r="AF32" s="138"/>
    </row>
    <row r="33" spans="2:32" ht="16.5" customHeight="1">
      <c r="B33" s="144">
        <v>10</v>
      </c>
      <c r="C33" s="115"/>
      <c r="D33" s="115"/>
      <c r="E33" s="19" t="s">
        <v>122</v>
      </c>
      <c r="F33" s="74"/>
      <c r="G33" s="57"/>
      <c r="H33" s="57"/>
      <c r="I33" s="55"/>
      <c r="J33" s="19" t="s">
        <v>123</v>
      </c>
      <c r="K33" s="56"/>
      <c r="L33" s="60">
        <v>3802795</v>
      </c>
      <c r="M33" s="61"/>
      <c r="O33" s="139"/>
      <c r="P33" s="140"/>
      <c r="Q33" s="140"/>
      <c r="R33" s="141"/>
      <c r="S33" s="147"/>
      <c r="T33" s="147"/>
      <c r="U33" s="20" t="s">
        <v>273</v>
      </c>
      <c r="V33" s="20" t="s">
        <v>124</v>
      </c>
      <c r="W33" s="139" t="s">
        <v>275</v>
      </c>
      <c r="X33" s="140"/>
      <c r="Y33" s="140"/>
      <c r="Z33" s="141"/>
      <c r="AA33" s="147"/>
      <c r="AB33" s="139"/>
      <c r="AC33" s="141"/>
      <c r="AD33" s="147"/>
      <c r="AE33" s="139" t="s">
        <v>277</v>
      </c>
      <c r="AF33" s="141"/>
    </row>
    <row r="34" spans="2:32" ht="16.5" customHeight="1">
      <c r="B34" s="50"/>
      <c r="C34" s="44"/>
      <c r="D34" s="44"/>
      <c r="E34" s="44" t="s">
        <v>127</v>
      </c>
      <c r="F34" s="59" t="s">
        <v>128</v>
      </c>
      <c r="G34" s="75">
        <f>G25+G27+G29-G31</f>
        <v>-823626</v>
      </c>
      <c r="H34" s="75">
        <f>H25+H27+H29-H31</f>
        <v>-439770</v>
      </c>
      <c r="I34" s="28"/>
      <c r="J34" s="29" t="s">
        <v>129</v>
      </c>
      <c r="K34" s="30"/>
      <c r="L34" s="76" t="s">
        <v>118</v>
      </c>
      <c r="M34" s="65"/>
      <c r="O34" s="136" t="s">
        <v>278</v>
      </c>
      <c r="P34" s="138"/>
      <c r="Q34" s="142" t="s">
        <v>130</v>
      </c>
      <c r="R34" s="143"/>
      <c r="S34" s="38">
        <v>3494748</v>
      </c>
      <c r="T34" s="39">
        <f>S34/市税合計*100</f>
        <v>20.153457587926017</v>
      </c>
      <c r="U34" s="77">
        <v>-7.4</v>
      </c>
      <c r="V34" s="38">
        <v>3556159</v>
      </c>
      <c r="W34" s="131"/>
      <c r="X34" s="134"/>
      <c r="Y34" s="134"/>
      <c r="Z34" s="132"/>
      <c r="AA34" s="9" t="s">
        <v>131</v>
      </c>
      <c r="AB34" s="133">
        <v>327462</v>
      </c>
      <c r="AC34" s="132"/>
      <c r="AD34" s="39">
        <f aca="true" t="shared" si="6" ref="AD34:AD43">AB34/歳出合計*100</f>
        <v>1.0953715366102936</v>
      </c>
      <c r="AE34" s="133">
        <v>327462</v>
      </c>
      <c r="AF34" s="132"/>
    </row>
    <row r="35" spans="2:32" ht="16.5" customHeight="1">
      <c r="B35" s="142" t="s">
        <v>214</v>
      </c>
      <c r="C35" s="151"/>
      <c r="D35" s="151"/>
      <c r="E35" s="151"/>
      <c r="F35" s="151"/>
      <c r="G35" s="151"/>
      <c r="H35" s="143"/>
      <c r="I35" s="142" t="s">
        <v>215</v>
      </c>
      <c r="J35" s="151"/>
      <c r="K35" s="151"/>
      <c r="L35" s="151"/>
      <c r="M35" s="143"/>
      <c r="O35" s="139" t="s">
        <v>301</v>
      </c>
      <c r="P35" s="141"/>
      <c r="Q35" s="142" t="s">
        <v>132</v>
      </c>
      <c r="R35" s="143"/>
      <c r="S35" s="38">
        <v>1782284</v>
      </c>
      <c r="T35" s="39">
        <f>S35/市税合計*100</f>
        <v>10.278047230770039</v>
      </c>
      <c r="U35" s="77">
        <v>0.3</v>
      </c>
      <c r="V35" s="38">
        <v>1715011</v>
      </c>
      <c r="W35" s="135">
        <v>234294</v>
      </c>
      <c r="X35" s="134"/>
      <c r="Y35" s="134"/>
      <c r="Z35" s="132"/>
      <c r="AA35" s="20" t="s">
        <v>133</v>
      </c>
      <c r="AB35" s="133">
        <v>4704269</v>
      </c>
      <c r="AC35" s="132"/>
      <c r="AD35" s="39">
        <f t="shared" si="6"/>
        <v>15.735939935498378</v>
      </c>
      <c r="AE35" s="133">
        <v>4326475</v>
      </c>
      <c r="AF35" s="132"/>
    </row>
    <row r="36" spans="2:32" ht="16.5" customHeight="1">
      <c r="B36" s="136" t="s">
        <v>232</v>
      </c>
      <c r="C36" s="137"/>
      <c r="D36" s="137"/>
      <c r="E36" s="138"/>
      <c r="F36" s="8" t="s">
        <v>134</v>
      </c>
      <c r="G36" s="8" t="s">
        <v>135</v>
      </c>
      <c r="H36" s="21" t="s">
        <v>136</v>
      </c>
      <c r="I36" s="136" t="s">
        <v>233</v>
      </c>
      <c r="J36" s="138"/>
      <c r="K36" s="21" t="s">
        <v>137</v>
      </c>
      <c r="L36" s="136" t="s">
        <v>228</v>
      </c>
      <c r="M36" s="138"/>
      <c r="N36" s="19"/>
      <c r="O36" s="142" t="s">
        <v>279</v>
      </c>
      <c r="P36" s="151"/>
      <c r="Q36" s="151"/>
      <c r="R36" s="143"/>
      <c r="S36" s="38">
        <v>9545503</v>
      </c>
      <c r="T36" s="39">
        <f>S36/市税合計*100</f>
        <v>55.04685598673225</v>
      </c>
      <c r="U36" s="77">
        <v>-4.1</v>
      </c>
      <c r="V36" s="38">
        <v>9308016</v>
      </c>
      <c r="W36" s="131"/>
      <c r="X36" s="134"/>
      <c r="Y36" s="134"/>
      <c r="Z36" s="132"/>
      <c r="AA36" s="20" t="s">
        <v>139</v>
      </c>
      <c r="AB36" s="133">
        <v>8238332</v>
      </c>
      <c r="AC36" s="132"/>
      <c r="AD36" s="39">
        <f t="shared" si="6"/>
        <v>27.557500967885602</v>
      </c>
      <c r="AE36" s="133">
        <v>4343765</v>
      </c>
      <c r="AF36" s="132"/>
    </row>
    <row r="37" spans="2:32" ht="16.5" customHeight="1">
      <c r="B37" s="139"/>
      <c r="C37" s="140"/>
      <c r="D37" s="140"/>
      <c r="E37" s="141"/>
      <c r="F37" s="65" t="s">
        <v>316</v>
      </c>
      <c r="G37" s="20" t="s">
        <v>217</v>
      </c>
      <c r="H37" s="59" t="s">
        <v>140</v>
      </c>
      <c r="I37" s="139"/>
      <c r="J37" s="141"/>
      <c r="K37" s="33" t="s">
        <v>234</v>
      </c>
      <c r="L37" s="139" t="s">
        <v>229</v>
      </c>
      <c r="M37" s="141"/>
      <c r="O37" s="142" t="s">
        <v>280</v>
      </c>
      <c r="P37" s="151"/>
      <c r="Q37" s="151"/>
      <c r="R37" s="143"/>
      <c r="S37" s="38">
        <v>65687</v>
      </c>
      <c r="T37" s="39">
        <f>S37/市税合計*100</f>
        <v>0.37880275446987766</v>
      </c>
      <c r="U37" s="77">
        <v>4.1</v>
      </c>
      <c r="V37" s="38">
        <v>66531</v>
      </c>
      <c r="W37" s="131"/>
      <c r="X37" s="134"/>
      <c r="Y37" s="134"/>
      <c r="Z37" s="132"/>
      <c r="AA37" s="20" t="s">
        <v>141</v>
      </c>
      <c r="AB37" s="133">
        <v>2248531</v>
      </c>
      <c r="AC37" s="132"/>
      <c r="AD37" s="39">
        <f t="shared" si="6"/>
        <v>7.521412733648118</v>
      </c>
      <c r="AE37" s="133">
        <v>1937820</v>
      </c>
      <c r="AF37" s="132"/>
    </row>
    <row r="38" spans="2:32" ht="16.5" customHeight="1">
      <c r="B38" s="48"/>
      <c r="C38" s="7" t="s">
        <v>142</v>
      </c>
      <c r="D38" s="7"/>
      <c r="E38" s="7"/>
      <c r="F38" s="79" t="s">
        <v>328</v>
      </c>
      <c r="G38" s="80" t="s">
        <v>329</v>
      </c>
      <c r="H38" s="81" t="s">
        <v>330</v>
      </c>
      <c r="I38" s="82" t="s">
        <v>143</v>
      </c>
      <c r="J38" s="83"/>
      <c r="K38" s="106" t="s">
        <v>144</v>
      </c>
      <c r="L38" s="107">
        <v>900000</v>
      </c>
      <c r="M38" s="108"/>
      <c r="O38" s="142" t="s">
        <v>145</v>
      </c>
      <c r="P38" s="151"/>
      <c r="Q38" s="151"/>
      <c r="R38" s="143"/>
      <c r="S38" s="38">
        <v>642672</v>
      </c>
      <c r="T38" s="39">
        <f>S38/市税合計*100</f>
        <v>3.706150742470584</v>
      </c>
      <c r="U38" s="77">
        <v>-0.2</v>
      </c>
      <c r="V38" s="38">
        <v>663669</v>
      </c>
      <c r="W38" s="131"/>
      <c r="X38" s="134"/>
      <c r="Y38" s="134"/>
      <c r="Z38" s="132"/>
      <c r="AA38" s="20" t="s">
        <v>146</v>
      </c>
      <c r="AB38" s="133">
        <v>80779</v>
      </c>
      <c r="AC38" s="132"/>
      <c r="AD38" s="39">
        <f t="shared" si="6"/>
        <v>0.2702085046687644</v>
      </c>
      <c r="AE38" s="133">
        <v>80263</v>
      </c>
      <c r="AF38" s="132"/>
    </row>
    <row r="39" spans="2:32" ht="16.5" customHeight="1">
      <c r="B39" s="50"/>
      <c r="C39" s="44" t="s">
        <v>147</v>
      </c>
      <c r="D39" s="44"/>
      <c r="E39" s="44"/>
      <c r="F39" s="20">
        <v>646</v>
      </c>
      <c r="G39" s="84">
        <v>358103</v>
      </c>
      <c r="H39" s="84">
        <v>231335</v>
      </c>
      <c r="I39" s="82" t="s">
        <v>148</v>
      </c>
      <c r="J39" s="83"/>
      <c r="K39" s="106" t="s">
        <v>144</v>
      </c>
      <c r="L39" s="109">
        <v>770000</v>
      </c>
      <c r="M39" s="108"/>
      <c r="O39" s="142" t="s">
        <v>149</v>
      </c>
      <c r="P39" s="151"/>
      <c r="Q39" s="151"/>
      <c r="R39" s="143"/>
      <c r="S39" s="38"/>
      <c r="T39" s="39"/>
      <c r="U39" s="77"/>
      <c r="V39" s="78"/>
      <c r="W39" s="131"/>
      <c r="X39" s="134"/>
      <c r="Y39" s="134"/>
      <c r="Z39" s="132"/>
      <c r="AA39" s="85" t="s">
        <v>150</v>
      </c>
      <c r="AB39" s="133">
        <v>222601</v>
      </c>
      <c r="AC39" s="132"/>
      <c r="AD39" s="39">
        <f t="shared" si="6"/>
        <v>0.7446079222046771</v>
      </c>
      <c r="AE39" s="133">
        <v>220848</v>
      </c>
      <c r="AF39" s="132"/>
    </row>
    <row r="40" spans="2:32" ht="16.5" customHeight="1">
      <c r="B40" s="28"/>
      <c r="C40" s="29"/>
      <c r="D40" s="29" t="s">
        <v>220</v>
      </c>
      <c r="E40" s="30"/>
      <c r="F40" s="9">
        <v>93</v>
      </c>
      <c r="G40" s="1">
        <v>343548</v>
      </c>
      <c r="H40" s="84">
        <v>31950</v>
      </c>
      <c r="I40" s="82" t="s">
        <v>151</v>
      </c>
      <c r="J40" s="83"/>
      <c r="K40" s="106" t="s">
        <v>144</v>
      </c>
      <c r="L40" s="109">
        <v>700000</v>
      </c>
      <c r="M40" s="108"/>
      <c r="O40" s="142" t="s">
        <v>282</v>
      </c>
      <c r="P40" s="151"/>
      <c r="Q40" s="151"/>
      <c r="R40" s="143"/>
      <c r="S40" s="38"/>
      <c r="T40" s="41"/>
      <c r="U40" s="41"/>
      <c r="V40" s="41"/>
      <c r="W40" s="131"/>
      <c r="X40" s="134"/>
      <c r="Y40" s="134"/>
      <c r="Z40" s="132"/>
      <c r="AA40" s="20" t="s">
        <v>152</v>
      </c>
      <c r="AB40" s="133">
        <v>170625</v>
      </c>
      <c r="AC40" s="132"/>
      <c r="AD40" s="39">
        <f t="shared" si="6"/>
        <v>0.5707464329727766</v>
      </c>
      <c r="AE40" s="133">
        <v>41075</v>
      </c>
      <c r="AF40" s="132"/>
    </row>
    <row r="41" spans="2:32" ht="16.5" customHeight="1">
      <c r="B41" s="28"/>
      <c r="C41" s="29"/>
      <c r="D41" s="29" t="s">
        <v>221</v>
      </c>
      <c r="E41" s="30"/>
      <c r="F41" s="9">
        <v>160</v>
      </c>
      <c r="G41" s="1">
        <v>319775</v>
      </c>
      <c r="H41" s="84">
        <v>51164</v>
      </c>
      <c r="I41" s="82" t="s">
        <v>153</v>
      </c>
      <c r="J41" s="83"/>
      <c r="K41" s="106" t="s">
        <v>144</v>
      </c>
      <c r="L41" s="109">
        <v>700000</v>
      </c>
      <c r="M41" s="108"/>
      <c r="O41" s="142" t="s">
        <v>281</v>
      </c>
      <c r="P41" s="151"/>
      <c r="Q41" s="151"/>
      <c r="R41" s="143"/>
      <c r="S41" s="38">
        <v>1809793</v>
      </c>
      <c r="T41" s="39">
        <f>S41/市税合計*100</f>
        <v>10.43668569763124</v>
      </c>
      <c r="U41" s="77">
        <v>-5.2</v>
      </c>
      <c r="V41" s="41"/>
      <c r="W41" s="131"/>
      <c r="X41" s="134"/>
      <c r="Y41" s="134"/>
      <c r="Z41" s="132"/>
      <c r="AA41" s="20" t="s">
        <v>154</v>
      </c>
      <c r="AB41" s="133">
        <v>5224045</v>
      </c>
      <c r="AC41" s="132"/>
      <c r="AD41" s="39">
        <f t="shared" si="6"/>
        <v>17.474608348362015</v>
      </c>
      <c r="AE41" s="133">
        <v>4794916</v>
      </c>
      <c r="AF41" s="132"/>
    </row>
    <row r="42" spans="2:32" ht="16.5" customHeight="1">
      <c r="B42" s="28"/>
      <c r="C42" s="29" t="s">
        <v>155</v>
      </c>
      <c r="D42" s="29"/>
      <c r="E42" s="30"/>
      <c r="F42" s="9">
        <v>28</v>
      </c>
      <c r="G42" s="1">
        <v>413357</v>
      </c>
      <c r="H42" s="84">
        <v>11574</v>
      </c>
      <c r="I42" s="82" t="s">
        <v>156</v>
      </c>
      <c r="J42" s="83"/>
      <c r="K42" s="106" t="s">
        <v>144</v>
      </c>
      <c r="L42" s="109">
        <v>700000</v>
      </c>
      <c r="M42" s="108"/>
      <c r="N42" s="12"/>
      <c r="O42" s="8" t="s">
        <v>44</v>
      </c>
      <c r="P42" s="142" t="s">
        <v>284</v>
      </c>
      <c r="Q42" s="151"/>
      <c r="R42" s="143"/>
      <c r="S42" s="38"/>
      <c r="T42" s="41"/>
      <c r="U42" s="41"/>
      <c r="V42" s="41"/>
      <c r="W42" s="131"/>
      <c r="X42" s="134"/>
      <c r="Y42" s="134"/>
      <c r="Z42" s="132"/>
      <c r="AA42" s="20" t="s">
        <v>157</v>
      </c>
      <c r="AB42" s="133">
        <v>995381</v>
      </c>
      <c r="AC42" s="132"/>
      <c r="AD42" s="39">
        <f t="shared" si="6"/>
        <v>3.3295833271728954</v>
      </c>
      <c r="AE42" s="133">
        <v>957558</v>
      </c>
      <c r="AF42" s="132"/>
    </row>
    <row r="43" spans="2:32" ht="16.5" customHeight="1">
      <c r="B43" s="28"/>
      <c r="C43" s="29" t="s">
        <v>158</v>
      </c>
      <c r="D43" s="29"/>
      <c r="E43" s="30"/>
      <c r="F43" s="9"/>
      <c r="G43" s="1"/>
      <c r="H43" s="1"/>
      <c r="I43" s="82" t="s">
        <v>159</v>
      </c>
      <c r="J43" s="83"/>
      <c r="K43" s="110" t="s">
        <v>160</v>
      </c>
      <c r="L43" s="109">
        <v>620000</v>
      </c>
      <c r="M43" s="108"/>
      <c r="O43" s="45"/>
      <c r="P43" s="142" t="s">
        <v>283</v>
      </c>
      <c r="Q43" s="151"/>
      <c r="R43" s="143"/>
      <c r="S43" s="38"/>
      <c r="T43" s="41"/>
      <c r="U43" s="41"/>
      <c r="V43" s="41"/>
      <c r="W43" s="131"/>
      <c r="X43" s="134"/>
      <c r="Y43" s="134"/>
      <c r="Z43" s="132"/>
      <c r="AA43" s="20" t="s">
        <v>161</v>
      </c>
      <c r="AB43" s="133">
        <v>3013974</v>
      </c>
      <c r="AC43" s="132"/>
      <c r="AD43" s="39">
        <f t="shared" si="6"/>
        <v>10.081845623869253</v>
      </c>
      <c r="AE43" s="133">
        <v>2515846</v>
      </c>
      <c r="AF43" s="132"/>
    </row>
    <row r="44" spans="2:32" ht="16.5" customHeight="1">
      <c r="B44" s="142" t="s">
        <v>235</v>
      </c>
      <c r="C44" s="151"/>
      <c r="D44" s="151"/>
      <c r="E44" s="143"/>
      <c r="F44" s="9">
        <f>F39+F42+F43</f>
        <v>674</v>
      </c>
      <c r="G44" s="1">
        <v>360399</v>
      </c>
      <c r="H44" s="1">
        <v>242909</v>
      </c>
      <c r="I44" s="82" t="s">
        <v>162</v>
      </c>
      <c r="J44" s="83"/>
      <c r="K44" s="110" t="s">
        <v>160</v>
      </c>
      <c r="L44" s="109">
        <v>570000</v>
      </c>
      <c r="M44" s="108"/>
      <c r="O44" s="20" t="s">
        <v>47</v>
      </c>
      <c r="P44" s="142" t="s">
        <v>163</v>
      </c>
      <c r="Q44" s="151"/>
      <c r="R44" s="143"/>
      <c r="S44" s="38">
        <v>1809793</v>
      </c>
      <c r="T44" s="39">
        <f>S44/市税合計*100</f>
        <v>10.43668569763124</v>
      </c>
      <c r="U44" s="77">
        <v>-5.2</v>
      </c>
      <c r="V44" s="41"/>
      <c r="W44" s="131"/>
      <c r="X44" s="134"/>
      <c r="Y44" s="134"/>
      <c r="Z44" s="132"/>
      <c r="AA44" s="85" t="s">
        <v>164</v>
      </c>
      <c r="AB44" s="131"/>
      <c r="AC44" s="132"/>
      <c r="AD44" s="41"/>
      <c r="AE44" s="131"/>
      <c r="AF44" s="132"/>
    </row>
    <row r="45" spans="2:32" ht="16.5" customHeight="1">
      <c r="B45" s="153" t="s">
        <v>216</v>
      </c>
      <c r="C45" s="154"/>
      <c r="D45" s="155"/>
      <c r="E45" s="146" t="s">
        <v>170</v>
      </c>
      <c r="F45" s="8" t="s">
        <v>165</v>
      </c>
      <c r="G45" s="45" t="s">
        <v>166</v>
      </c>
      <c r="H45" s="8" t="s">
        <v>167</v>
      </c>
      <c r="I45" s="8" t="s">
        <v>134</v>
      </c>
      <c r="J45" s="26" t="s">
        <v>168</v>
      </c>
      <c r="K45" s="110" t="s">
        <v>160</v>
      </c>
      <c r="L45" s="111" t="s">
        <v>322</v>
      </c>
      <c r="M45" s="112"/>
      <c r="O45" s="55"/>
      <c r="R45" s="56"/>
      <c r="S45" s="86"/>
      <c r="T45" s="49"/>
      <c r="U45" s="49"/>
      <c r="V45" s="49"/>
      <c r="W45" s="19"/>
      <c r="X45" s="7"/>
      <c r="Y45" s="7"/>
      <c r="Z45" s="49"/>
      <c r="AA45" s="20" t="s">
        <v>169</v>
      </c>
      <c r="AB45" s="133">
        <v>4669063</v>
      </c>
      <c r="AC45" s="132"/>
      <c r="AD45" s="39">
        <f>AB45/歳出合計*100</f>
        <v>15.61817466710723</v>
      </c>
      <c r="AE45" s="133">
        <v>4607815</v>
      </c>
      <c r="AF45" s="132"/>
    </row>
    <row r="46" spans="2:32" ht="16.5" customHeight="1">
      <c r="B46" s="156"/>
      <c r="C46" s="157"/>
      <c r="D46" s="158"/>
      <c r="E46" s="147"/>
      <c r="F46" s="20" t="s">
        <v>171</v>
      </c>
      <c r="G46" s="20" t="s">
        <v>172</v>
      </c>
      <c r="H46" s="20" t="s">
        <v>173</v>
      </c>
      <c r="I46" s="87" t="s">
        <v>317</v>
      </c>
      <c r="J46" s="42" t="s">
        <v>28</v>
      </c>
      <c r="K46" s="28" t="s">
        <v>166</v>
      </c>
      <c r="L46" s="30"/>
      <c r="M46" s="88">
        <v>-88125</v>
      </c>
      <c r="O46" s="55"/>
      <c r="Q46" s="42"/>
      <c r="R46" s="56"/>
      <c r="S46" s="61"/>
      <c r="T46" s="56"/>
      <c r="U46" s="56"/>
      <c r="V46" s="56"/>
      <c r="W46" s="19"/>
      <c r="X46" s="19"/>
      <c r="Y46" s="19"/>
      <c r="Z46" s="56"/>
      <c r="AA46" s="20" t="s">
        <v>174</v>
      </c>
      <c r="AB46" s="131"/>
      <c r="AC46" s="132"/>
      <c r="AD46" s="41"/>
      <c r="AE46" s="131"/>
      <c r="AF46" s="132"/>
    </row>
    <row r="47" spans="2:32" ht="16.5" customHeight="1">
      <c r="B47" s="156"/>
      <c r="C47" s="157"/>
      <c r="D47" s="158"/>
      <c r="E47" s="89" t="s">
        <v>175</v>
      </c>
      <c r="F47" s="20" t="s">
        <v>176</v>
      </c>
      <c r="G47" s="90">
        <v>278683</v>
      </c>
      <c r="H47" s="90">
        <v>32722</v>
      </c>
      <c r="I47" s="43">
        <v>62</v>
      </c>
      <c r="J47" s="42" t="s">
        <v>177</v>
      </c>
      <c r="K47" s="28" t="s">
        <v>178</v>
      </c>
      <c r="L47" s="30"/>
      <c r="M47" s="91">
        <v>880567</v>
      </c>
      <c r="O47" s="55"/>
      <c r="Q47" s="42"/>
      <c r="R47" s="56"/>
      <c r="S47" s="61"/>
      <c r="T47" s="56"/>
      <c r="U47" s="56"/>
      <c r="V47" s="56"/>
      <c r="W47" s="19"/>
      <c r="X47" s="19"/>
      <c r="Y47" s="19"/>
      <c r="Z47" s="56"/>
      <c r="AA47" s="92" t="s">
        <v>179</v>
      </c>
      <c r="AB47" s="131"/>
      <c r="AC47" s="132"/>
      <c r="AD47" s="41"/>
      <c r="AE47" s="131"/>
      <c r="AF47" s="132"/>
    </row>
    <row r="48" spans="2:32" ht="16.5" customHeight="1">
      <c r="B48" s="156"/>
      <c r="C48" s="157"/>
      <c r="D48" s="158"/>
      <c r="E48" s="89" t="s">
        <v>180</v>
      </c>
      <c r="F48" s="20" t="s">
        <v>181</v>
      </c>
      <c r="G48" s="90">
        <v>-88125</v>
      </c>
      <c r="H48" s="93">
        <v>880567</v>
      </c>
      <c r="I48" s="43">
        <v>13</v>
      </c>
      <c r="J48" s="42" t="s">
        <v>182</v>
      </c>
      <c r="K48" s="28" t="s">
        <v>318</v>
      </c>
      <c r="L48" s="30"/>
      <c r="M48" s="94">
        <v>16471</v>
      </c>
      <c r="O48" s="55"/>
      <c r="Q48" s="42"/>
      <c r="R48" s="56"/>
      <c r="S48" s="65"/>
      <c r="T48" s="41"/>
      <c r="U48" s="41"/>
      <c r="V48" s="41"/>
      <c r="W48" s="44"/>
      <c r="X48" s="44"/>
      <c r="Y48" s="44"/>
      <c r="Z48" s="41"/>
      <c r="AA48" s="92" t="s">
        <v>183</v>
      </c>
      <c r="AB48" s="131"/>
      <c r="AC48" s="132"/>
      <c r="AD48" s="41"/>
      <c r="AE48" s="131"/>
      <c r="AF48" s="132"/>
    </row>
    <row r="49" spans="2:32" ht="16.5" customHeight="1">
      <c r="B49" s="156"/>
      <c r="C49" s="157"/>
      <c r="D49" s="158"/>
      <c r="E49" s="89" t="s">
        <v>184</v>
      </c>
      <c r="F49" s="20" t="s">
        <v>185</v>
      </c>
      <c r="G49" s="90">
        <v>50380</v>
      </c>
      <c r="H49" s="93">
        <v>280530</v>
      </c>
      <c r="I49" s="103" t="s">
        <v>320</v>
      </c>
      <c r="J49" s="42" t="s">
        <v>186</v>
      </c>
      <c r="K49" s="28" t="s">
        <v>319</v>
      </c>
      <c r="L49" s="30"/>
      <c r="M49" s="95">
        <v>32538</v>
      </c>
      <c r="O49" s="142" t="s">
        <v>286</v>
      </c>
      <c r="P49" s="151"/>
      <c r="Q49" s="151"/>
      <c r="R49" s="143"/>
      <c r="S49" s="63">
        <f>SUM(S34:S41)</f>
        <v>17340687</v>
      </c>
      <c r="T49" s="39">
        <f>S49/市税合計*100</f>
        <v>100</v>
      </c>
      <c r="U49" s="77">
        <v>-4.3</v>
      </c>
      <c r="V49" s="57">
        <f>SUM(V34:V41)</f>
        <v>15309386</v>
      </c>
      <c r="W49" s="96"/>
      <c r="X49" s="96"/>
      <c r="Y49" s="97"/>
      <c r="Z49" s="98">
        <f>SUM(Z35:Z48)</f>
        <v>0</v>
      </c>
      <c r="AA49" s="20" t="s">
        <v>285</v>
      </c>
      <c r="AB49" s="133">
        <f>SUM(AB34:AC48)</f>
        <v>29895062</v>
      </c>
      <c r="AC49" s="132"/>
      <c r="AD49" s="39">
        <f>AB49/歳出合計*100</f>
        <v>100</v>
      </c>
      <c r="AE49" s="133">
        <f>SUM(AE34:AF48)</f>
        <v>24153843</v>
      </c>
      <c r="AF49" s="132"/>
    </row>
    <row r="50" spans="2:31" ht="16.5" customHeight="1">
      <c r="B50" s="156"/>
      <c r="C50" s="157"/>
      <c r="D50" s="158"/>
      <c r="E50" s="89" t="s">
        <v>188</v>
      </c>
      <c r="F50" s="20" t="s">
        <v>185</v>
      </c>
      <c r="G50" s="68">
        <v>-501980</v>
      </c>
      <c r="H50" s="73">
        <v>3619567</v>
      </c>
      <c r="I50" s="43">
        <v>22</v>
      </c>
      <c r="J50" s="42" t="s">
        <v>187</v>
      </c>
      <c r="K50" s="99" t="s">
        <v>189</v>
      </c>
      <c r="L50" s="30"/>
      <c r="M50" s="102">
        <v>170214</v>
      </c>
      <c r="O50" s="142" t="s">
        <v>287</v>
      </c>
      <c r="P50" s="151"/>
      <c r="Q50" s="151"/>
      <c r="R50" s="151"/>
      <c r="S50" s="151"/>
      <c r="T50" s="151"/>
      <c r="U50" s="151"/>
      <c r="V50" s="143"/>
      <c r="W50" s="45"/>
      <c r="X50" s="142" t="s">
        <v>288</v>
      </c>
      <c r="Y50" s="151"/>
      <c r="Z50" s="143"/>
      <c r="AA50" s="26" t="s">
        <v>190</v>
      </c>
      <c r="AB50" s="142" t="s">
        <v>289</v>
      </c>
      <c r="AC50" s="143"/>
      <c r="AD50" s="142" t="s">
        <v>290</v>
      </c>
      <c r="AE50" s="143"/>
    </row>
    <row r="51" spans="2:31" ht="16.5" customHeight="1">
      <c r="B51" s="156"/>
      <c r="C51" s="157"/>
      <c r="D51" s="158"/>
      <c r="E51" s="89" t="s">
        <v>192</v>
      </c>
      <c r="F51" s="20" t="s">
        <v>185</v>
      </c>
      <c r="G51" s="90">
        <v>22222</v>
      </c>
      <c r="H51" s="93">
        <v>394905</v>
      </c>
      <c r="I51" s="43">
        <v>12</v>
      </c>
      <c r="J51" s="42" t="s">
        <v>191</v>
      </c>
      <c r="K51" s="100" t="s">
        <v>193</v>
      </c>
      <c r="L51" s="30"/>
      <c r="M51" s="102">
        <v>86164</v>
      </c>
      <c r="O51" s="148" t="s">
        <v>299</v>
      </c>
      <c r="P51" s="148" t="s">
        <v>300</v>
      </c>
      <c r="Q51" s="142" t="s">
        <v>194</v>
      </c>
      <c r="R51" s="143"/>
      <c r="S51" s="104">
        <v>2500</v>
      </c>
      <c r="T51" s="86" t="s">
        <v>293</v>
      </c>
      <c r="U51" s="38">
        <v>50000</v>
      </c>
      <c r="V51" s="40">
        <v>400000</v>
      </c>
      <c r="W51" s="45" t="s">
        <v>195</v>
      </c>
      <c r="X51" s="136" t="s">
        <v>291</v>
      </c>
      <c r="Y51" s="137"/>
      <c r="Z51" s="138"/>
      <c r="AA51" s="62" t="s">
        <v>196</v>
      </c>
      <c r="AB51" s="129" t="s">
        <v>196</v>
      </c>
      <c r="AC51" s="130"/>
      <c r="AD51" s="101"/>
      <c r="AE51" s="74" t="s">
        <v>196</v>
      </c>
    </row>
    <row r="52" spans="2:31" ht="16.5" customHeight="1">
      <c r="B52" s="156"/>
      <c r="C52" s="157"/>
      <c r="D52" s="158"/>
      <c r="E52" s="89" t="s">
        <v>198</v>
      </c>
      <c r="F52" s="20" t="s">
        <v>185</v>
      </c>
      <c r="G52" s="90"/>
      <c r="H52" s="93">
        <v>165888</v>
      </c>
      <c r="I52" s="9"/>
      <c r="J52" s="32" t="s">
        <v>197</v>
      </c>
      <c r="K52" s="28" t="s">
        <v>199</v>
      </c>
      <c r="L52" s="30"/>
      <c r="M52" s="102">
        <v>233894</v>
      </c>
      <c r="O52" s="149"/>
      <c r="P52" s="149"/>
      <c r="Q52" s="48"/>
      <c r="R52" s="49"/>
      <c r="S52" s="2" t="s">
        <v>200</v>
      </c>
      <c r="T52" s="61" t="s">
        <v>294</v>
      </c>
      <c r="U52" s="38">
        <v>120000</v>
      </c>
      <c r="V52" s="40">
        <v>410000</v>
      </c>
      <c r="W52" s="45"/>
      <c r="X52" s="139"/>
      <c r="Y52" s="140"/>
      <c r="Z52" s="141"/>
      <c r="AA52" s="39">
        <v>97.6</v>
      </c>
      <c r="AB52" s="127">
        <v>18.4</v>
      </c>
      <c r="AC52" s="126"/>
      <c r="AD52" s="125">
        <v>90.8</v>
      </c>
      <c r="AE52" s="126"/>
    </row>
    <row r="53" spans="2:31" ht="16.5" customHeight="1">
      <c r="B53" s="156"/>
      <c r="C53" s="157"/>
      <c r="D53" s="158"/>
      <c r="E53" s="89" t="s">
        <v>201</v>
      </c>
      <c r="F53" s="20" t="s">
        <v>185</v>
      </c>
      <c r="G53" s="90"/>
      <c r="H53" s="93">
        <v>70355</v>
      </c>
      <c r="I53" s="9"/>
      <c r="J53" s="7"/>
      <c r="K53" s="7"/>
      <c r="L53" s="7"/>
      <c r="M53" s="49"/>
      <c r="O53" s="149"/>
      <c r="P53" s="149"/>
      <c r="Q53" s="144" t="s">
        <v>202</v>
      </c>
      <c r="R53" s="145"/>
      <c r="S53" s="2" t="s">
        <v>203</v>
      </c>
      <c r="T53" s="61" t="s">
        <v>295</v>
      </c>
      <c r="U53" s="38">
        <v>130000</v>
      </c>
      <c r="V53" s="40">
        <v>1750000</v>
      </c>
      <c r="W53" s="45" t="s">
        <v>204</v>
      </c>
      <c r="X53" s="136" t="s">
        <v>138</v>
      </c>
      <c r="Y53" s="137"/>
      <c r="Z53" s="138"/>
      <c r="AA53" s="56"/>
      <c r="AB53" s="129"/>
      <c r="AC53" s="130"/>
      <c r="AD53" s="129"/>
      <c r="AE53" s="130"/>
    </row>
    <row r="54" spans="2:31" ht="16.5" customHeight="1">
      <c r="B54" s="159"/>
      <c r="C54" s="160"/>
      <c r="D54" s="161"/>
      <c r="E54" s="89" t="s">
        <v>205</v>
      </c>
      <c r="F54" s="20" t="s">
        <v>185</v>
      </c>
      <c r="G54" s="90">
        <v>1363143</v>
      </c>
      <c r="H54" s="93"/>
      <c r="I54" s="9"/>
      <c r="J54" s="44"/>
      <c r="K54" s="44"/>
      <c r="L54" s="44"/>
      <c r="M54" s="41"/>
      <c r="O54" s="150"/>
      <c r="P54" s="150"/>
      <c r="Q54" s="50"/>
      <c r="R54" s="41"/>
      <c r="S54" s="105">
        <v>1</v>
      </c>
      <c r="T54" s="61" t="s">
        <v>296</v>
      </c>
      <c r="U54" s="38">
        <v>150000</v>
      </c>
      <c r="V54" s="40">
        <v>3000000</v>
      </c>
      <c r="W54" s="45"/>
      <c r="X54" s="139"/>
      <c r="Y54" s="140"/>
      <c r="Z54" s="141"/>
      <c r="AA54" s="41">
        <v>98.2</v>
      </c>
      <c r="AB54" s="125">
        <v>23.2</v>
      </c>
      <c r="AC54" s="126"/>
      <c r="AD54" s="127">
        <v>94.2</v>
      </c>
      <c r="AE54" s="126"/>
    </row>
    <row r="55" spans="2:31" ht="16.5" customHeight="1">
      <c r="B55" s="19"/>
      <c r="C55" s="19"/>
      <c r="D55" s="19"/>
      <c r="E55" s="10"/>
      <c r="F55" s="10"/>
      <c r="G55" s="10"/>
      <c r="H55" s="10"/>
      <c r="O55" s="136" t="s">
        <v>138</v>
      </c>
      <c r="P55" s="137"/>
      <c r="Q55" s="137"/>
      <c r="R55" s="138"/>
      <c r="S55" s="146" t="s">
        <v>207</v>
      </c>
      <c r="T55" s="61" t="s">
        <v>297</v>
      </c>
      <c r="U55" s="38">
        <v>160000</v>
      </c>
      <c r="V55" s="40"/>
      <c r="W55" s="45" t="s">
        <v>206</v>
      </c>
      <c r="X55" s="136" t="s">
        <v>292</v>
      </c>
      <c r="Y55" s="137"/>
      <c r="Z55" s="138"/>
      <c r="AA55" s="56"/>
      <c r="AB55" s="129"/>
      <c r="AC55" s="130"/>
      <c r="AD55" s="129"/>
      <c r="AE55" s="130"/>
    </row>
    <row r="56" spans="15:31" ht="16.5" customHeight="1">
      <c r="O56" s="139"/>
      <c r="P56" s="140"/>
      <c r="Q56" s="140"/>
      <c r="R56" s="141"/>
      <c r="S56" s="147"/>
      <c r="T56" s="65" t="s">
        <v>298</v>
      </c>
      <c r="U56" s="32" t="s">
        <v>208</v>
      </c>
      <c r="V56" s="65" t="s">
        <v>209</v>
      </c>
      <c r="W56" s="20"/>
      <c r="X56" s="139"/>
      <c r="Y56" s="140"/>
      <c r="Z56" s="141"/>
      <c r="AA56" s="41">
        <v>98.1</v>
      </c>
      <c r="AB56" s="127">
        <v>21.1</v>
      </c>
      <c r="AC56" s="126"/>
      <c r="AD56" s="128">
        <v>93.3</v>
      </c>
      <c r="AE56" s="126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71" ht="12">
      <c r="E71" s="113" t="s">
        <v>323</v>
      </c>
    </row>
  </sheetData>
  <sheetProtection password="CD43" sheet="1" objects="1" scenarios="1"/>
  <mergeCells count="198">
    <mergeCell ref="AD26:AF26"/>
    <mergeCell ref="AD21:AF21"/>
    <mergeCell ref="AD27:AF27"/>
    <mergeCell ref="AD28:AF28"/>
    <mergeCell ref="AD17:AE17"/>
    <mergeCell ref="AD19:AE19"/>
    <mergeCell ref="AD20:AE20"/>
    <mergeCell ref="AD18:AE18"/>
    <mergeCell ref="AD14:AE14"/>
    <mergeCell ref="AD15:AE15"/>
    <mergeCell ref="AD16:AE16"/>
    <mergeCell ref="W14:Z14"/>
    <mergeCell ref="W15:Z15"/>
    <mergeCell ref="W16:Z16"/>
    <mergeCell ref="AD10:AE10"/>
    <mergeCell ref="AD11:AE11"/>
    <mergeCell ref="AD12:AE12"/>
    <mergeCell ref="AD13:AE13"/>
    <mergeCell ref="AD6:AE6"/>
    <mergeCell ref="AD7:AE7"/>
    <mergeCell ref="AD8:AE8"/>
    <mergeCell ref="AD9:AE9"/>
    <mergeCell ref="Y26:Z26"/>
    <mergeCell ref="Y27:Z27"/>
    <mergeCell ref="AD22:AF22"/>
    <mergeCell ref="AD25:AF25"/>
    <mergeCell ref="W22:Z22"/>
    <mergeCell ref="X23:Z23"/>
    <mergeCell ref="X24:Z24"/>
    <mergeCell ref="Y25:Z25"/>
    <mergeCell ref="AD23:AF23"/>
    <mergeCell ref="AD24:AF24"/>
    <mergeCell ref="L36:M36"/>
    <mergeCell ref="L37:M37"/>
    <mergeCell ref="E45:E46"/>
    <mergeCell ref="B45:D54"/>
    <mergeCell ref="B44:E44"/>
    <mergeCell ref="B36:E37"/>
    <mergeCell ref="I36:J37"/>
    <mergeCell ref="B33:D33"/>
    <mergeCell ref="H3:I3"/>
    <mergeCell ref="B35:H35"/>
    <mergeCell ref="I35:M35"/>
    <mergeCell ref="B6:D9"/>
    <mergeCell ref="B5:E5"/>
    <mergeCell ref="I6:J6"/>
    <mergeCell ref="B10:D10"/>
    <mergeCell ref="F9:H9"/>
    <mergeCell ref="B12:F12"/>
    <mergeCell ref="I12:K12"/>
    <mergeCell ref="W12:Z12"/>
    <mergeCell ref="O10:R10"/>
    <mergeCell ref="O12:R12"/>
    <mergeCell ref="B11:D11"/>
    <mergeCell ref="W6:Z6"/>
    <mergeCell ref="X7:Z7"/>
    <mergeCell ref="W8:Z8"/>
    <mergeCell ref="W9:Z9"/>
    <mergeCell ref="O7:R7"/>
    <mergeCell ref="O8:R8"/>
    <mergeCell ref="O9:R9"/>
    <mergeCell ref="X10:Z10"/>
    <mergeCell ref="X11:Z11"/>
    <mergeCell ref="X28:Z28"/>
    <mergeCell ref="O3:V3"/>
    <mergeCell ref="W3:AF3"/>
    <mergeCell ref="O4:R5"/>
    <mergeCell ref="W4:Z5"/>
    <mergeCell ref="S4:S5"/>
    <mergeCell ref="T4:T5"/>
    <mergeCell ref="AA4:AA5"/>
    <mergeCell ref="AB4:AB5"/>
    <mergeCell ref="W17:Z17"/>
    <mergeCell ref="W2:Y2"/>
    <mergeCell ref="O13:R13"/>
    <mergeCell ref="W21:Z21"/>
    <mergeCell ref="W18:Z18"/>
    <mergeCell ref="W19:Z19"/>
    <mergeCell ref="W20:Z20"/>
    <mergeCell ref="O2:R2"/>
    <mergeCell ref="S2:T2"/>
    <mergeCell ref="U2:V2"/>
    <mergeCell ref="O6:R6"/>
    <mergeCell ref="O22:R22"/>
    <mergeCell ref="O23:R23"/>
    <mergeCell ref="O24:R24"/>
    <mergeCell ref="W13:Z13"/>
    <mergeCell ref="O14:R14"/>
    <mergeCell ref="O11:R11"/>
    <mergeCell ref="P15:R15"/>
    <mergeCell ref="O25:R25"/>
    <mergeCell ref="P16:R16"/>
    <mergeCell ref="O17:R17"/>
    <mergeCell ref="O18:R18"/>
    <mergeCell ref="O19:R19"/>
    <mergeCell ref="O20:R20"/>
    <mergeCell ref="O21:R21"/>
    <mergeCell ref="O26:R26"/>
    <mergeCell ref="O27:R27"/>
    <mergeCell ref="O28:R28"/>
    <mergeCell ref="O29:R29"/>
    <mergeCell ref="O31:Z31"/>
    <mergeCell ref="AA31:AF31"/>
    <mergeCell ref="W30:Z30"/>
    <mergeCell ref="X29:Z29"/>
    <mergeCell ref="AD30:AF30"/>
    <mergeCell ref="O30:R30"/>
    <mergeCell ref="O32:R33"/>
    <mergeCell ref="S32:S33"/>
    <mergeCell ref="T32:T33"/>
    <mergeCell ref="W32:Z32"/>
    <mergeCell ref="W33:Z33"/>
    <mergeCell ref="AA32:AA33"/>
    <mergeCell ref="AB32:AC33"/>
    <mergeCell ref="AD32:AD33"/>
    <mergeCell ref="AE32:AF32"/>
    <mergeCell ref="AE33:AF33"/>
    <mergeCell ref="O34:P34"/>
    <mergeCell ref="O35:P35"/>
    <mergeCell ref="Q34:R34"/>
    <mergeCell ref="Q35:R35"/>
    <mergeCell ref="O36:R36"/>
    <mergeCell ref="O37:R37"/>
    <mergeCell ref="O38:R38"/>
    <mergeCell ref="O39:R39"/>
    <mergeCell ref="O40:R40"/>
    <mergeCell ref="O41:R41"/>
    <mergeCell ref="P42:R42"/>
    <mergeCell ref="P43:R43"/>
    <mergeCell ref="P44:R44"/>
    <mergeCell ref="O49:R49"/>
    <mergeCell ref="O50:V50"/>
    <mergeCell ref="X50:Z50"/>
    <mergeCell ref="Q51:R51"/>
    <mergeCell ref="Q53:R53"/>
    <mergeCell ref="O55:R56"/>
    <mergeCell ref="S55:S56"/>
    <mergeCell ref="O51:O54"/>
    <mergeCell ref="P51:P54"/>
    <mergeCell ref="X55:Z56"/>
    <mergeCell ref="AB50:AC50"/>
    <mergeCell ref="AD50:AE50"/>
    <mergeCell ref="X51:Z52"/>
    <mergeCell ref="X53:Z54"/>
    <mergeCell ref="AB52:AC52"/>
    <mergeCell ref="AB53:AC53"/>
    <mergeCell ref="AB54:AC54"/>
    <mergeCell ref="AB55:AC55"/>
    <mergeCell ref="AB56:AC56"/>
    <mergeCell ref="W34:Z34"/>
    <mergeCell ref="W35:Z35"/>
    <mergeCell ref="W36:Z36"/>
    <mergeCell ref="W37:Z37"/>
    <mergeCell ref="W38:Z38"/>
    <mergeCell ref="W39:Z39"/>
    <mergeCell ref="W40:Z40"/>
    <mergeCell ref="W41:Z41"/>
    <mergeCell ref="W42:Z42"/>
    <mergeCell ref="W43:Z43"/>
    <mergeCell ref="W44:Z44"/>
    <mergeCell ref="AB34:AC34"/>
    <mergeCell ref="AB35:AC35"/>
    <mergeCell ref="AB36:AC36"/>
    <mergeCell ref="AB37:AC37"/>
    <mergeCell ref="AB38:AC38"/>
    <mergeCell ref="AB39:AC39"/>
    <mergeCell ref="AB40:AC40"/>
    <mergeCell ref="AB41:AC41"/>
    <mergeCell ref="AB42:AC42"/>
    <mergeCell ref="AB43:AC43"/>
    <mergeCell ref="AB44:AC44"/>
    <mergeCell ref="AE42:AF42"/>
    <mergeCell ref="AB45:AC45"/>
    <mergeCell ref="AB46:AC46"/>
    <mergeCell ref="AB47:AC47"/>
    <mergeCell ref="AE38:AF38"/>
    <mergeCell ref="AE39:AF39"/>
    <mergeCell ref="AE40:AF40"/>
    <mergeCell ref="AE41:AF41"/>
    <mergeCell ref="AE34:AF34"/>
    <mergeCell ref="AE35:AF35"/>
    <mergeCell ref="AE36:AF36"/>
    <mergeCell ref="AE37:AF37"/>
    <mergeCell ref="AE43:AF43"/>
    <mergeCell ref="AE44:AF44"/>
    <mergeCell ref="AE45:AF45"/>
    <mergeCell ref="AE46:AF46"/>
    <mergeCell ref="AE47:AF47"/>
    <mergeCell ref="AE48:AF48"/>
    <mergeCell ref="AE49:AF49"/>
    <mergeCell ref="AB51:AC51"/>
    <mergeCell ref="AB49:AC49"/>
    <mergeCell ref="AB48:AC48"/>
    <mergeCell ref="AD52:AE52"/>
    <mergeCell ref="AD54:AE54"/>
    <mergeCell ref="AD56:AE56"/>
    <mergeCell ref="AD55:AE55"/>
    <mergeCell ref="AD53:AE53"/>
  </mergeCells>
  <printOptions horizontalCentered="1" verticalCentered="1"/>
  <pageMargins left="0.3937007874015748" right="0.3937007874015748" top="0.2755905511811024" bottom="0.31496062992125984" header="0.31496062992125984" footer="0.5118110236220472"/>
  <pageSetup orientation="portrait" paperSize="9" scale="80" r:id="rId1"/>
  <colBreaks count="1" manualBreakCount="1">
    <brk id="13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2004-07-23T05:40:48Z</cp:lastPrinted>
  <dcterms:created xsi:type="dcterms:W3CDTF">2001-08-06T00:53:38Z</dcterms:created>
  <dcterms:modified xsi:type="dcterms:W3CDTF">2006-12-13T07:46:08Z</dcterms:modified>
  <cp:category/>
  <cp:version/>
  <cp:contentType/>
  <cp:contentStatus/>
</cp:coreProperties>
</file>