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0020\K\Server２\公会計\41_ホームページ\H29決算\"/>
    </mc:Choice>
  </mc:AlternateContent>
  <bookViews>
    <workbookView xWindow="0" yWindow="0" windowWidth="20490" windowHeight="777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連結純資産変動計算書!$B$1:$S$28</definedName>
    <definedName name="_xlnm.Print_Area" localSheetId="0">連結貸借対照表!$C$1:$AB$64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5" i="5"/>
  <c r="AD51" i="5" s="1"/>
  <c r="AD46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W25" i="7" s="1"/>
  <c r="U9" i="7"/>
  <c r="U8" i="7"/>
  <c r="R37" i="6"/>
  <c r="R32" i="6"/>
  <c r="R28" i="6"/>
  <c r="R23" i="6"/>
  <c r="R19" i="6"/>
  <c r="R14" i="6"/>
  <c r="R9" i="6"/>
  <c r="AE22" i="5" l="1"/>
  <c r="AE62" i="5" s="1"/>
  <c r="AD39" i="5"/>
  <c r="AD8" i="5"/>
  <c r="Q9" i="8"/>
  <c r="Q29" i="8" s="1"/>
  <c r="Q52" i="8" s="1"/>
  <c r="Q55" i="8" s="1"/>
  <c r="Q60" i="8" s="1"/>
  <c r="U25" i="7"/>
  <c r="U13" i="7"/>
  <c r="U10" i="7"/>
  <c r="R8" i="6"/>
  <c r="R7" i="6" s="1"/>
  <c r="R31" i="6" s="1"/>
  <c r="R40" i="6" s="1"/>
  <c r="AD7" i="5" l="1"/>
  <c r="AD62" i="5" s="1"/>
</calcChain>
</file>

<file path=xl/sharedStrings.xml><?xml version="1.0" encoding="utf-8"?>
<sst xmlns="http://schemas.openxmlformats.org/spreadsheetml/2006/main" count="474" uniqueCount="351">
  <si>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</si>
  <si>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</si>
  <si>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</si>
  <si>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</si>
  <si>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</si>
  <si>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</si>
  <si>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</si>
  <si>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</si>
  <si>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</si>
  <si>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</si>
  <si>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</si>
  <si>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</si>
  <si>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</si>
  <si>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</si>
  <si>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</si>
  <si>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</si>
  <si>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</si>
  <si>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</si>
  <si>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</si>
  <si>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</si>
  <si>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</si>
  <si>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</si>
  <si>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</si>
  <si>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</si>
  <si>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</si>
  <si>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</si>
  <si>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</si>
  <si>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</si>
  <si>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</si>
  <si>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</si>
  <si>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</si>
  <si>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</si>
  <si>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</si>
  <si>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</si>
  <si>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</si>
  <si>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</si>
  <si>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</si>
  <si>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</si>
  <si>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</si>
  <si>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</si>
  <si>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</si>
  <si>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</si>
  <si>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</si>
  <si>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</si>
  <si>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</si>
  <si>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</si>
  <si>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</si>
  <si>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</si>
  <si>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</si>
  <si>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</si>
  <si>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</si>
  <si>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</si>
  <si>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</si>
  <si>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</si>
  <si>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</si>
  <si>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</si>
  <si>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</si>
  <si>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</si>
  <si>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</si>
  <si>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</si>
  <si>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</si>
  <si>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</si>
  <si>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</si>
  <si>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</si>
  <si>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</si>
  <si>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</si>
  <si>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</si>
  <si>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</si>
  <si>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</si>
  <si>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</si>
  <si>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</si>
  <si>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</si>
  <si>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</si>
  <si>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</si>
  <si>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</si>
  <si>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</si>
  <si>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</si>
  <si>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</si>
  <si>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</si>
  <si>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</si>
  <si>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</si>
  <si>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</si>
  <si>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</si>
  <si>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</si>
  <si>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</si>
  <si>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</si>
  <si>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</si>
  <si>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</si>
  <si>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</si>
  <si>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</si>
  <si>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</si>
  <si>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</si>
  <si>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</si>
  <si>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</si>
  <si>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</si>
  <si>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</si>
  <si>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</si>
  <si>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</si>
  <si>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</si>
  <si>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</si>
  <si>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</si>
  <si>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</si>
  <si>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</si>
  <si>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</si>
  <si>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</si>
  <si>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</si>
  <si>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</si>
  <si>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</si>
  <si>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</si>
  <si>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</si>
  <si>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</si>
  <si>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</si>
  <si>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</si>
  <si>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</si>
  <si>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</si>
  <si>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</si>
  <si>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</si>
  <si>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</si>
  <si>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</si>
  <si>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</si>
  <si>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</si>
  <si>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</si>
  <si>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</si>
  <si>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</si>
  <si>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</si>
  <si>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</si>
  <si>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</si>
  <si>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</si>
  <si>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</si>
  <si>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</si>
  <si>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</si>
  <si>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</si>
  <si>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</si>
  <si>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</si>
  <si>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</si>
  <si>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</si>
  <si>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</si>
  <si>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</si>
  <si>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</si>
  <si>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</si>
  <si>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</si>
  <si>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</si>
  <si>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</si>
  <si>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</si>
  <si>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</si>
  <si>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</si>
  <si>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</si>
  <si>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</si>
  <si>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</si>
  <si>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</si>
  <si>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</si>
  <si>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</si>
  <si>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</si>
  <si>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</si>
  <si>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</si>
  <si>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</si>
  <si>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</si>
  <si>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</si>
  <si>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</si>
  <si>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</si>
  <si>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</si>
  <si>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</si>
  <si>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</si>
  <si>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</si>
  <si>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</si>
  <si>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</si>
  <si>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</si>
  <si>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</si>
  <si>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</si>
  <si>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</si>
  <si>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</si>
  <si>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</si>
  <si>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</si>
  <si>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</si>
  <si>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</si>
  <si>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</si>
  <si>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</si>
  <si>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</si>
  <si>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</si>
  <si>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</si>
  <si>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</si>
  <si>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</si>
  <si>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</si>
  <si>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</si>
  <si>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</si>
  <si>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</si>
  <si>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</si>
  <si>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</si>
  <si>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</si>
  <si>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</si>
  <si>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</si>
  <si>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</si>
  <si>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</si>
  <si>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</si>
  <si>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</si>
  <si>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</si>
  <si>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</si>
  <si>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</si>
  <si>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</si>
  <si>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</si>
  <si>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</si>
  <si>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</si>
  <si>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</si>
  <si>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</si>
  <si>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</si>
  <si>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</si>
  <si>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</si>
  <si>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</si>
  <si>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</si>
  <si>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</si>
  <si>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</si>
  <si>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</si>
  <si>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</si>
  <si>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</si>
  <si>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</si>
  <si>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</si>
  <si>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</si>
  <si>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</si>
  <si>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</si>
  <si>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</si>
  <si>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</si>
  <si>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</si>
  <si>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</si>
  <si>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</si>
  <si>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</si>
  <si>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</si>
  <si>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</si>
  <si>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</si>
  <si>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</si>
  <si>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</si>
  <si>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</si>
  <si>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</si>
  <si>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</si>
  <si>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</si>
  <si>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</si>
  <si>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</si>
  <si>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</si>
  <si>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</si>
  <si>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</si>
  <si>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</si>
  <si>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</si>
  <si>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</si>
  <si>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</si>
  <si>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</si>
  <si>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</si>
  <si>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</si>
  <si>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</si>
  <si>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</si>
  <si>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</si>
  <si>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</si>
  <si>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</si>
  <si>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</si>
  <si>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</si>
  <si>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</si>
  <si>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</si>
  <si>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</si>
  <si>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</si>
  <si>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</si>
  <si>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</si>
  <si>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</si>
  <si>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</si>
  <si>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</si>
  <si>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</si>
  <si>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</si>
  <si>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</si>
  <si>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</si>
  <si>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</si>
  <si>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</si>
  <si>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</si>
  <si>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</si>
  <si>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</si>
  <si>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</si>
  <si>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</si>
  <si>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</si>
  <si>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</si>
  <si>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</si>
  <si>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</si>
  <si>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</si>
  <si>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</si>
  <si>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</si>
  <si>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</si>
  <si>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</si>
  <si>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</si>
  <si>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</si>
  <si>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</si>
  <si>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</si>
  <si>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</si>
  <si>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</si>
  <si>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</si>
  <si>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</si>
  <si>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</si>
  <si>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</si>
  <si>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</si>
  <si>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</si>
  <si>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</si>
  <si>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</si>
  <si>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</si>
  <si>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</si>
  <si>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</si>
  <si>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</si>
  <si>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</si>
  <si>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</si>
  <si>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</si>
  <si>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</si>
  <si>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</si>
  <si>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</si>
  <si>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</si>
  <si>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</si>
  <si>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</si>
  <si>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</si>
  <si>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</si>
  <si>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</si>
  <si>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</si>
  <si>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</si>
  <si>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</si>
  <si>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</si>
  <si>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</si>
  <si>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</si>
  <si>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</si>
  <si>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</si>
  <si>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</si>
  <si>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</si>
  <si>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</si>
  <si>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</si>
  <si>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</si>
  <si>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</si>
  <si>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</si>
  <si>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</si>
  <si>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</si>
  <si>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</si>
  <si>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</si>
  <si>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</si>
  <si>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（単位：千円）</t>
  </si>
  <si>
    <t>-</t>
    <phoneticPr fontId="2"/>
  </si>
  <si>
    <t>-</t>
    <phoneticPr fontId="2"/>
  </si>
  <si>
    <t>連結行政コスト計算書</t>
  </si>
  <si>
    <t>自　平成３０年４月１日　</t>
    <phoneticPr fontId="11"/>
  </si>
  <si>
    <t>至　平成３１年３月３１日</t>
    <phoneticPr fontId="11"/>
  </si>
  <si>
    <t>※</t>
  </si>
  <si>
    <t>連結純資産変動計算書</t>
  </si>
  <si>
    <t>-</t>
    <phoneticPr fontId="11"/>
  </si>
  <si>
    <t>-</t>
    <phoneticPr fontId="11"/>
  </si>
  <si>
    <t>-</t>
    <phoneticPr fontId="11"/>
  </si>
  <si>
    <t>連結資金収支計算書</t>
  </si>
  <si>
    <t>至　平成３１年３月３１日</t>
    <phoneticPr fontId="11"/>
  </si>
  <si>
    <t>地方債等償還支出</t>
    <phoneticPr fontId="11"/>
  </si>
  <si>
    <t>地方債等発行収入</t>
    <phoneticPr fontId="11"/>
  </si>
  <si>
    <t>連結貸借対照表</t>
  </si>
  <si>
    <t>（平成３１年３月３１日現在）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</si>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</sst>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N72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40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40" ht="23.25" customHeight="1" x14ac:dyDescent="0.25">
      <c r="C2" s="8"/>
      <c r="D2" s="236" t="s">
        <v>347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</row>
    <row r="3" spans="1:40" ht="21" customHeight="1" x14ac:dyDescent="0.15">
      <c r="D3" s="237" t="s">
        <v>348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</row>
    <row r="4" spans="1:40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332</v>
      </c>
      <c r="AB4" s="13"/>
    </row>
    <row r="5" spans="1:40" s="16" customFormat="1" ht="14.25" customHeight="1" thickBot="1" x14ac:dyDescent="0.2">
      <c r="A5" s="15" t="s">
        <v>314</v>
      </c>
      <c r="B5" s="15" t="s">
        <v>315</v>
      </c>
      <c r="D5" s="233" t="s">
        <v>0</v>
      </c>
      <c r="E5" s="234"/>
      <c r="F5" s="234"/>
      <c r="G5" s="234"/>
      <c r="H5" s="234"/>
      <c r="I5" s="234"/>
      <c r="J5" s="234"/>
      <c r="K5" s="238"/>
      <c r="L5" s="238"/>
      <c r="M5" s="238"/>
      <c r="N5" s="238"/>
      <c r="O5" s="238"/>
      <c r="P5" s="239" t="s">
        <v>316</v>
      </c>
      <c r="Q5" s="240"/>
      <c r="R5" s="234" t="s">
        <v>0</v>
      </c>
      <c r="S5" s="234"/>
      <c r="T5" s="234"/>
      <c r="U5" s="234"/>
      <c r="V5" s="234"/>
      <c r="W5" s="234"/>
      <c r="X5" s="234"/>
      <c r="Y5" s="234"/>
      <c r="Z5" s="239" t="s">
        <v>316</v>
      </c>
      <c r="AA5" s="240"/>
    </row>
    <row r="6" spans="1:40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M6" s="222"/>
      <c r="AN6" s="222"/>
    </row>
    <row r="7" spans="1:40" ht="14.65" customHeight="1" x14ac:dyDescent="0.15">
      <c r="A7" s="7" t="s">
        <v>3</v>
      </c>
      <c r="B7" s="7" t="s">
        <v>99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153962679</v>
      </c>
      <c r="Q7" s="26" t="s">
        <v>338</v>
      </c>
      <c r="R7" s="19"/>
      <c r="S7" s="19" t="s">
        <v>100</v>
      </c>
      <c r="T7" s="19"/>
      <c r="U7" s="19"/>
      <c r="V7" s="19"/>
      <c r="W7" s="19"/>
      <c r="X7" s="19"/>
      <c r="Y7" s="18"/>
      <c r="Z7" s="25">
        <v>74386336</v>
      </c>
      <c r="AA7" s="27"/>
      <c r="AD7" s="9">
        <f>IF(AND(AD8="-",AD36="-",AD39="-"),"-",SUM(AD8,AD36,AD39))</f>
        <v>153962678621</v>
      </c>
      <c r="AE7" s="9">
        <f>IF(COUNTIF(AE8:AE12,"-")=COUNTA(AE8:AE12),"-",SUM(AE8:AE12))</f>
        <v>74386336231</v>
      </c>
      <c r="AM7" s="222"/>
      <c r="AN7" s="222"/>
    </row>
    <row r="8" spans="1:40" ht="14.65" customHeight="1" x14ac:dyDescent="0.15">
      <c r="A8" s="7" t="s">
        <v>5</v>
      </c>
      <c r="B8" s="7" t="s">
        <v>101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138414039</v>
      </c>
      <c r="Q8" s="26" t="s">
        <v>338</v>
      </c>
      <c r="R8" s="19"/>
      <c r="S8" s="19"/>
      <c r="T8" s="19" t="s">
        <v>349</v>
      </c>
      <c r="U8" s="19"/>
      <c r="V8" s="19"/>
      <c r="W8" s="19"/>
      <c r="X8" s="19"/>
      <c r="Y8" s="18"/>
      <c r="Z8" s="25">
        <v>46820565</v>
      </c>
      <c r="AA8" s="27"/>
      <c r="AD8" s="9">
        <f>IF(AND(AD9="-",AD25="-",COUNTIF(AD34:AD35,"-")=COUNTA(AD34:AD35)),"-",SUM(AD9,AD25,AD34:AD35))</f>
        <v>138414039420</v>
      </c>
      <c r="AE8" s="9">
        <v>46820564842</v>
      </c>
      <c r="AM8" s="222"/>
      <c r="AN8" s="222"/>
    </row>
    <row r="9" spans="1:40" ht="14.65" customHeight="1" x14ac:dyDescent="0.15">
      <c r="A9" s="7" t="s">
        <v>7</v>
      </c>
      <c r="B9" s="7" t="s">
        <v>102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56426565</v>
      </c>
      <c r="Q9" s="26" t="s">
        <v>338</v>
      </c>
      <c r="R9" s="19"/>
      <c r="S9" s="19"/>
      <c r="T9" s="19" t="s">
        <v>103</v>
      </c>
      <c r="U9" s="19"/>
      <c r="V9" s="19"/>
      <c r="W9" s="19"/>
      <c r="X9" s="19"/>
      <c r="Y9" s="18"/>
      <c r="Z9" s="25">
        <v>944922</v>
      </c>
      <c r="AA9" s="27"/>
      <c r="AD9" s="9">
        <f>IF(COUNTIF(AD10:AD24,"-")=COUNTA(AD10:AD24),"-",SUM(AD10:AD24))</f>
        <v>56426564666</v>
      </c>
      <c r="AE9" s="9">
        <v>944922350</v>
      </c>
      <c r="AM9" s="222"/>
      <c r="AN9" s="222"/>
    </row>
    <row r="10" spans="1:40" ht="14.65" customHeight="1" x14ac:dyDescent="0.15">
      <c r="A10" s="7" t="s">
        <v>9</v>
      </c>
      <c r="B10" s="7" t="s">
        <v>104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40038467</v>
      </c>
      <c r="Q10" s="26"/>
      <c r="R10" s="19"/>
      <c r="S10" s="19"/>
      <c r="T10" s="19" t="s">
        <v>105</v>
      </c>
      <c r="U10" s="19"/>
      <c r="V10" s="19"/>
      <c r="W10" s="19"/>
      <c r="X10" s="19"/>
      <c r="Y10" s="18"/>
      <c r="Z10" s="25">
        <v>4464158</v>
      </c>
      <c r="AA10" s="27"/>
      <c r="AD10" s="9">
        <v>40038467449</v>
      </c>
      <c r="AE10" s="9">
        <v>4464158334</v>
      </c>
      <c r="AM10" s="222"/>
      <c r="AN10" s="222"/>
    </row>
    <row r="11" spans="1:40" ht="14.65" customHeight="1" x14ac:dyDescent="0.15">
      <c r="A11" s="7" t="s">
        <v>12</v>
      </c>
      <c r="B11" s="7" t="s">
        <v>106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 t="s">
        <v>333</v>
      </c>
      <c r="Q11" s="26"/>
      <c r="R11" s="19"/>
      <c r="S11" s="19"/>
      <c r="T11" s="19" t="s">
        <v>107</v>
      </c>
      <c r="U11" s="19"/>
      <c r="V11" s="19"/>
      <c r="W11" s="19"/>
      <c r="X11" s="19"/>
      <c r="Y11" s="18"/>
      <c r="Z11" s="25">
        <v>0</v>
      </c>
      <c r="AA11" s="27"/>
      <c r="AD11" s="9" t="s">
        <v>11</v>
      </c>
      <c r="AE11" s="9">
        <v>0</v>
      </c>
      <c r="AM11" s="222"/>
      <c r="AN11" s="222"/>
    </row>
    <row r="12" spans="1:40" ht="14.65" customHeight="1" x14ac:dyDescent="0.15">
      <c r="A12" s="7" t="s">
        <v>14</v>
      </c>
      <c r="B12" s="7" t="s">
        <v>108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49866955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22156691</v>
      </c>
      <c r="AA12" s="27"/>
      <c r="AD12" s="9">
        <v>49866955450</v>
      </c>
      <c r="AE12" s="9">
        <v>22156690705</v>
      </c>
      <c r="AM12" s="222"/>
      <c r="AN12" s="222"/>
    </row>
    <row r="13" spans="1:40" ht="14.65" customHeight="1" x14ac:dyDescent="0.15">
      <c r="A13" s="7" t="s">
        <v>16</v>
      </c>
      <c r="B13" s="7" t="s">
        <v>109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-34303146</v>
      </c>
      <c r="Q13" s="26"/>
      <c r="R13" s="19"/>
      <c r="S13" s="19" t="s">
        <v>110</v>
      </c>
      <c r="T13" s="19"/>
      <c r="U13" s="19"/>
      <c r="V13" s="19"/>
      <c r="W13" s="19"/>
      <c r="X13" s="19"/>
      <c r="Y13" s="18"/>
      <c r="Z13" s="25">
        <v>8286362</v>
      </c>
      <c r="AA13" s="27" t="s">
        <v>338</v>
      </c>
      <c r="AD13" s="9">
        <v>-34303145928</v>
      </c>
      <c r="AE13" s="9">
        <f>IF(COUNTIF(AE14:AE21,"-")=COUNTA(AE14:AE21),"-",SUM(AE14:AE21))</f>
        <v>8286362212</v>
      </c>
      <c r="AM13" s="222"/>
      <c r="AN13" s="222"/>
    </row>
    <row r="14" spans="1:40" ht="14.65" customHeight="1" x14ac:dyDescent="0.15">
      <c r="A14" s="7" t="s">
        <v>18</v>
      </c>
      <c r="B14" s="7" t="s">
        <v>111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7798033</v>
      </c>
      <c r="Q14" s="26"/>
      <c r="R14" s="19"/>
      <c r="S14" s="19"/>
      <c r="T14" s="19" t="s">
        <v>350</v>
      </c>
      <c r="U14" s="19"/>
      <c r="V14" s="19"/>
      <c r="W14" s="19"/>
      <c r="X14" s="19"/>
      <c r="Y14" s="18"/>
      <c r="Z14" s="25">
        <v>6182448</v>
      </c>
      <c r="AA14" s="27"/>
      <c r="AD14" s="9">
        <v>7798032949</v>
      </c>
      <c r="AE14" s="9">
        <v>6182448106</v>
      </c>
      <c r="AM14" s="222"/>
      <c r="AN14" s="222"/>
    </row>
    <row r="15" spans="1:40" ht="14.65" customHeight="1" x14ac:dyDescent="0.15">
      <c r="A15" s="7" t="s">
        <v>20</v>
      </c>
      <c r="B15" s="7" t="s">
        <v>112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-6985841</v>
      </c>
      <c r="Q15" s="26"/>
      <c r="R15" s="19"/>
      <c r="S15" s="19"/>
      <c r="T15" s="19" t="s">
        <v>113</v>
      </c>
      <c r="U15" s="19"/>
      <c r="V15" s="19"/>
      <c r="W15" s="19"/>
      <c r="X15" s="19"/>
      <c r="Y15" s="18"/>
      <c r="Z15" s="25">
        <v>1873472</v>
      </c>
      <c r="AA15" s="27"/>
      <c r="AD15" s="9">
        <v>-6985841254</v>
      </c>
      <c r="AE15" s="9">
        <v>1873472289</v>
      </c>
      <c r="AM15" s="222"/>
      <c r="AN15" s="222"/>
    </row>
    <row r="16" spans="1:40" ht="14.65" customHeight="1" x14ac:dyDescent="0.15">
      <c r="A16" s="7" t="s">
        <v>22</v>
      </c>
      <c r="B16" s="7" t="s">
        <v>114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 t="s">
        <v>334</v>
      </c>
      <c r="Q16" s="26"/>
      <c r="R16" s="19"/>
      <c r="S16" s="19"/>
      <c r="T16" s="19" t="s">
        <v>115</v>
      </c>
      <c r="U16" s="19"/>
      <c r="V16" s="19"/>
      <c r="W16" s="19"/>
      <c r="X16" s="19"/>
      <c r="Y16" s="18"/>
      <c r="Z16" s="25">
        <v>2340</v>
      </c>
      <c r="AA16" s="27"/>
      <c r="AD16" s="9" t="s">
        <v>11</v>
      </c>
      <c r="AE16" s="9">
        <v>2340001</v>
      </c>
      <c r="AM16" s="222"/>
      <c r="AN16" s="222"/>
    </row>
    <row r="17" spans="1:40" ht="14.65" customHeight="1" x14ac:dyDescent="0.15">
      <c r="A17" s="7" t="s">
        <v>24</v>
      </c>
      <c r="B17" s="7" t="s">
        <v>116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 t="s">
        <v>333</v>
      </c>
      <c r="Q17" s="26"/>
      <c r="R17" s="18"/>
      <c r="S17" s="19"/>
      <c r="T17" s="19" t="s">
        <v>117</v>
      </c>
      <c r="U17" s="19"/>
      <c r="V17" s="19"/>
      <c r="W17" s="19"/>
      <c r="X17" s="19"/>
      <c r="Y17" s="18"/>
      <c r="Z17" s="25">
        <v>2435</v>
      </c>
      <c r="AA17" s="27"/>
      <c r="AD17" s="9" t="s">
        <v>11</v>
      </c>
      <c r="AE17" s="9">
        <v>2434572</v>
      </c>
      <c r="AM17" s="222"/>
      <c r="AN17" s="222"/>
    </row>
    <row r="18" spans="1:40" ht="14.65" customHeight="1" x14ac:dyDescent="0.15">
      <c r="A18" s="7" t="s">
        <v>26</v>
      </c>
      <c r="B18" s="7" t="s">
        <v>118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 t="s">
        <v>333</v>
      </c>
      <c r="Q18" s="26"/>
      <c r="R18" s="18"/>
      <c r="S18" s="19"/>
      <c r="T18" s="19" t="s">
        <v>119</v>
      </c>
      <c r="U18" s="19"/>
      <c r="V18" s="19"/>
      <c r="W18" s="19"/>
      <c r="X18" s="19"/>
      <c r="Y18" s="18"/>
      <c r="Z18" s="25">
        <v>0</v>
      </c>
      <c r="AA18" s="27"/>
      <c r="AD18" s="9" t="s">
        <v>11</v>
      </c>
      <c r="AE18" s="9">
        <v>0</v>
      </c>
      <c r="AM18" s="222"/>
      <c r="AN18" s="222"/>
    </row>
    <row r="19" spans="1:40" ht="14.65" customHeight="1" x14ac:dyDescent="0.15">
      <c r="A19" s="7" t="s">
        <v>28</v>
      </c>
      <c r="B19" s="7" t="s">
        <v>120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 t="s">
        <v>333</v>
      </c>
      <c r="Q19" s="26"/>
      <c r="R19" s="19"/>
      <c r="S19" s="19"/>
      <c r="T19" s="19" t="s">
        <v>121</v>
      </c>
      <c r="U19" s="19"/>
      <c r="V19" s="19"/>
      <c r="W19" s="19"/>
      <c r="X19" s="19"/>
      <c r="Y19" s="18"/>
      <c r="Z19" s="25">
        <v>-197642</v>
      </c>
      <c r="AA19" s="27"/>
      <c r="AD19" s="9" t="s">
        <v>11</v>
      </c>
      <c r="AE19" s="9">
        <v>-197642107</v>
      </c>
      <c r="AM19" s="222"/>
      <c r="AN19" s="222"/>
    </row>
    <row r="20" spans="1:40" ht="14.65" customHeight="1" x14ac:dyDescent="0.15">
      <c r="A20" s="7" t="s">
        <v>30</v>
      </c>
      <c r="B20" s="7" t="s">
        <v>122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 t="s">
        <v>334</v>
      </c>
      <c r="Q20" s="26"/>
      <c r="R20" s="19"/>
      <c r="S20" s="19"/>
      <c r="T20" s="19" t="s">
        <v>123</v>
      </c>
      <c r="U20" s="19"/>
      <c r="V20" s="19"/>
      <c r="W20" s="19"/>
      <c r="X20" s="19"/>
      <c r="Y20" s="18"/>
      <c r="Z20" s="25">
        <v>378499</v>
      </c>
      <c r="AA20" s="27"/>
      <c r="AD20" s="9" t="s">
        <v>11</v>
      </c>
      <c r="AE20" s="9">
        <v>378498722</v>
      </c>
      <c r="AM20" s="222"/>
      <c r="AN20" s="222"/>
    </row>
    <row r="21" spans="1:40" ht="14.65" customHeight="1" x14ac:dyDescent="0.15">
      <c r="A21" s="7" t="s">
        <v>32</v>
      </c>
      <c r="B21" s="7" t="s">
        <v>124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 t="s">
        <v>333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44811</v>
      </c>
      <c r="AA21" s="27"/>
      <c r="AD21" s="9" t="s">
        <v>11</v>
      </c>
      <c r="AE21" s="9">
        <v>44810629</v>
      </c>
      <c r="AM21" s="222"/>
      <c r="AN21" s="222"/>
    </row>
    <row r="22" spans="1:40" ht="14.65" customHeight="1" x14ac:dyDescent="0.15">
      <c r="A22" s="7" t="s">
        <v>34</v>
      </c>
      <c r="B22" s="7" t="s">
        <v>97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 t="s">
        <v>333</v>
      </c>
      <c r="Q22" s="26"/>
      <c r="R22" s="223" t="s">
        <v>98</v>
      </c>
      <c r="S22" s="224"/>
      <c r="T22" s="224"/>
      <c r="U22" s="224"/>
      <c r="V22" s="224"/>
      <c r="W22" s="224"/>
      <c r="X22" s="224"/>
      <c r="Y22" s="224"/>
      <c r="Z22" s="30">
        <v>82672698</v>
      </c>
      <c r="AA22" s="31"/>
      <c r="AD22" s="9" t="s">
        <v>11</v>
      </c>
      <c r="AE22" s="9">
        <f>IF(AND(AE7="-",AE13="-"),"-",SUM(AE7,AE13))</f>
        <v>82672698443</v>
      </c>
      <c r="AM22" s="222"/>
      <c r="AN22" s="222"/>
    </row>
    <row r="23" spans="1:40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 t="s">
        <v>333</v>
      </c>
      <c r="Q23" s="26"/>
      <c r="R23" s="19" t="s">
        <v>319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  <c r="AM23" s="222"/>
      <c r="AN23" s="222"/>
    </row>
    <row r="24" spans="1:40" ht="14.65" customHeight="1" x14ac:dyDescent="0.15">
      <c r="A24" s="7" t="s">
        <v>38</v>
      </c>
      <c r="B24" s="7" t="s">
        <v>127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12096</v>
      </c>
      <c r="Q24" s="26"/>
      <c r="R24" s="19"/>
      <c r="S24" s="19" t="s">
        <v>128</v>
      </c>
      <c r="T24" s="19"/>
      <c r="U24" s="19"/>
      <c r="V24" s="19"/>
      <c r="W24" s="19"/>
      <c r="X24" s="19"/>
      <c r="Y24" s="18"/>
      <c r="Z24" s="25">
        <v>162282509</v>
      </c>
      <c r="AA24" s="27"/>
      <c r="AD24" s="9">
        <v>12096000</v>
      </c>
      <c r="AE24" s="9">
        <v>162282508652</v>
      </c>
      <c r="AM24" s="222"/>
      <c r="AN24" s="222"/>
    </row>
    <row r="25" spans="1:40" ht="14.65" customHeight="1" x14ac:dyDescent="0.15">
      <c r="A25" s="7" t="s">
        <v>40</v>
      </c>
      <c r="B25" s="7" t="s">
        <v>129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79150918</v>
      </c>
      <c r="Q25" s="26" t="s">
        <v>338</v>
      </c>
      <c r="R25" s="19"/>
      <c r="S25" s="18" t="s">
        <v>130</v>
      </c>
      <c r="T25" s="19"/>
      <c r="U25" s="19"/>
      <c r="V25" s="19"/>
      <c r="W25" s="19"/>
      <c r="X25" s="19"/>
      <c r="Y25" s="18"/>
      <c r="Z25" s="25">
        <v>-72581465</v>
      </c>
      <c r="AA25" s="27"/>
      <c r="AD25" s="9">
        <f>IF(COUNTIF(AD26:AD33,"-")=COUNTA(AD26:AD33),"-",SUM(AD26:AD33))</f>
        <v>79150917634</v>
      </c>
      <c r="AE25" s="9">
        <v>-72581465401</v>
      </c>
      <c r="AM25" s="222"/>
      <c r="AN25" s="222"/>
    </row>
    <row r="26" spans="1:40" ht="14.65" customHeight="1" x14ac:dyDescent="0.15">
      <c r="A26" s="7" t="s">
        <v>42</v>
      </c>
      <c r="B26" s="7" t="s">
        <v>131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16200409</v>
      </c>
      <c r="Q26" s="26"/>
      <c r="R26" s="19"/>
      <c r="S26" s="19" t="s">
        <v>132</v>
      </c>
      <c r="T26" s="19"/>
      <c r="U26" s="19"/>
      <c r="V26" s="19"/>
      <c r="W26" s="19"/>
      <c r="X26" s="19"/>
      <c r="Y26" s="18"/>
      <c r="Z26" s="25">
        <v>84517</v>
      </c>
      <c r="AA26" s="27"/>
      <c r="AD26" s="9">
        <v>16200409042</v>
      </c>
      <c r="AE26" s="9">
        <v>84516639</v>
      </c>
      <c r="AM26" s="222"/>
      <c r="AN26" s="222"/>
    </row>
    <row r="27" spans="1:40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4267293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4267293353</v>
      </c>
      <c r="AM27" s="222"/>
      <c r="AN27" s="222"/>
    </row>
    <row r="28" spans="1:40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-2358064</v>
      </c>
      <c r="Q28" s="26"/>
      <c r="R28" s="225"/>
      <c r="S28" s="226"/>
      <c r="T28" s="226"/>
      <c r="U28" s="226"/>
      <c r="V28" s="226"/>
      <c r="W28" s="226"/>
      <c r="X28" s="226"/>
      <c r="Y28" s="226"/>
      <c r="Z28" s="25"/>
      <c r="AA28" s="27"/>
      <c r="AD28" s="9">
        <v>-2358063651</v>
      </c>
      <c r="AM28" s="222"/>
      <c r="AN28" s="222"/>
    </row>
    <row r="29" spans="1:40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94249537</v>
      </c>
      <c r="Q29" s="26"/>
      <c r="R29" s="19"/>
      <c r="S29" s="32"/>
      <c r="T29" s="32"/>
      <c r="U29" s="32"/>
      <c r="V29" s="32"/>
      <c r="W29" s="32"/>
      <c r="X29" s="32"/>
      <c r="Y29" s="32"/>
      <c r="Z29" s="33"/>
      <c r="AA29" s="36"/>
      <c r="AD29" s="9">
        <v>94249536860</v>
      </c>
      <c r="AM29" s="222"/>
      <c r="AN29" s="222"/>
    </row>
    <row r="30" spans="1:40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-34798942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5"/>
      <c r="AD30" s="9">
        <v>-34798942064</v>
      </c>
      <c r="AM30" s="222"/>
      <c r="AN30" s="222"/>
    </row>
    <row r="31" spans="1:40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>
        <v>8028</v>
      </c>
      <c r="Q31" s="26"/>
      <c r="R31" s="17"/>
      <c r="S31" s="18"/>
      <c r="T31" s="18"/>
      <c r="U31" s="18"/>
      <c r="V31" s="18"/>
      <c r="W31" s="18"/>
      <c r="X31" s="18"/>
      <c r="Y31" s="37"/>
      <c r="Z31" s="25"/>
      <c r="AA31" s="35"/>
      <c r="AD31" s="9">
        <v>8028471</v>
      </c>
      <c r="AM31" s="222"/>
      <c r="AN31" s="222"/>
    </row>
    <row r="32" spans="1:40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5"/>
      <c r="AD32" s="9">
        <v>0</v>
      </c>
      <c r="AM32" s="222"/>
      <c r="AN32" s="222"/>
    </row>
    <row r="33" spans="1:4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1582656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1582655623</v>
      </c>
      <c r="AM33" s="222"/>
      <c r="AN33" s="222"/>
    </row>
    <row r="34" spans="1:4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9439994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9439993640</v>
      </c>
      <c r="AM34" s="222"/>
      <c r="AN34" s="222"/>
    </row>
    <row r="35" spans="1:4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-6603437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-6603436520</v>
      </c>
      <c r="AM35" s="222"/>
      <c r="AN35" s="222"/>
    </row>
    <row r="36" spans="1:4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7723047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7723047297</v>
      </c>
      <c r="AM36" s="222"/>
      <c r="AN36" s="222"/>
    </row>
    <row r="37" spans="1:4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393684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393684401</v>
      </c>
      <c r="AM37" s="222"/>
      <c r="AN37" s="222"/>
    </row>
    <row r="38" spans="1:4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7329363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7329362896</v>
      </c>
      <c r="AM38" s="222"/>
      <c r="AN38" s="222"/>
    </row>
    <row r="39" spans="1:4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7825592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IF(COUNTIF(AD40:AD50,"-")=COUNTA(AD40:AD50),"-",SUM(AD40,AD44:AD46,AD49:AD50))</f>
        <v>7825591904</v>
      </c>
      <c r="AM39" s="222"/>
      <c r="AN39" s="222"/>
    </row>
    <row r="40" spans="1:4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247887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247886754</v>
      </c>
      <c r="AM40" s="222"/>
      <c r="AN40" s="222"/>
    </row>
    <row r="41" spans="1:4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72972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72971926</v>
      </c>
      <c r="AM41" s="222"/>
      <c r="AN41" s="222"/>
    </row>
    <row r="42" spans="1:4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174060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174059609</v>
      </c>
      <c r="AM42" s="222"/>
      <c r="AN42" s="222"/>
    </row>
    <row r="43" spans="1:4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855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855219</v>
      </c>
      <c r="AM43" s="222"/>
      <c r="AN43" s="222"/>
    </row>
    <row r="44" spans="1:4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8"/>
      <c r="L44" s="18"/>
      <c r="M44" s="18"/>
      <c r="N44" s="18"/>
      <c r="O44" s="18"/>
      <c r="P44" s="25">
        <v>960052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960052296</v>
      </c>
      <c r="AM44" s="222"/>
      <c r="AN44" s="222"/>
    </row>
    <row r="45" spans="1:4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33884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33883765</v>
      </c>
      <c r="AM45" s="222"/>
      <c r="AN45" s="222"/>
    </row>
    <row r="46" spans="1:4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6669188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IF(COUNTIF(AD47:AD48,"-")=COUNTA(AD47:AD48),"-",SUM(AD47:AD48))</f>
        <v>6669188091</v>
      </c>
      <c r="AM46" s="222"/>
      <c r="AN46" s="222"/>
    </row>
    <row r="47" spans="1:40" ht="14.65" customHeight="1" x14ac:dyDescent="0.15">
      <c r="A47" s="7" t="s">
        <v>74</v>
      </c>
      <c r="D47" s="24"/>
      <c r="E47" s="19"/>
      <c r="F47" s="19"/>
      <c r="G47" s="19"/>
      <c r="H47" s="19" t="s">
        <v>75</v>
      </c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0</v>
      </c>
      <c r="AM47" s="222"/>
      <c r="AN47" s="222"/>
    </row>
    <row r="48" spans="1:40" ht="14.65" customHeight="1" x14ac:dyDescent="0.15">
      <c r="A48" s="7" t="s">
        <v>76</v>
      </c>
      <c r="D48" s="24"/>
      <c r="E48" s="18"/>
      <c r="F48" s="19"/>
      <c r="G48" s="19"/>
      <c r="H48" s="19" t="s">
        <v>35</v>
      </c>
      <c r="I48" s="19"/>
      <c r="J48" s="19"/>
      <c r="K48" s="18"/>
      <c r="L48" s="18"/>
      <c r="M48" s="18"/>
      <c r="N48" s="18"/>
      <c r="O48" s="18"/>
      <c r="P48" s="25">
        <v>6669188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6669188091</v>
      </c>
      <c r="AM48" s="222"/>
      <c r="AN48" s="222"/>
    </row>
    <row r="49" spans="1:40" ht="14.65" customHeight="1" x14ac:dyDescent="0.15">
      <c r="A49" s="7" t="s">
        <v>77</v>
      </c>
      <c r="D49" s="24"/>
      <c r="E49" s="18"/>
      <c r="F49" s="19"/>
      <c r="G49" s="19" t="s">
        <v>35</v>
      </c>
      <c r="H49" s="19"/>
      <c r="I49" s="19"/>
      <c r="J49" s="19"/>
      <c r="K49" s="18"/>
      <c r="L49" s="18"/>
      <c r="M49" s="18"/>
      <c r="N49" s="18"/>
      <c r="O49" s="18"/>
      <c r="P49" s="25">
        <v>40265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40265267</v>
      </c>
      <c r="AM49" s="222"/>
      <c r="AN49" s="222"/>
    </row>
    <row r="50" spans="1:40" ht="14.65" customHeight="1" x14ac:dyDescent="0.15">
      <c r="A50" s="7" t="s">
        <v>78</v>
      </c>
      <c r="D50" s="24"/>
      <c r="E50" s="18"/>
      <c r="F50" s="19"/>
      <c r="G50" s="19" t="s">
        <v>79</v>
      </c>
      <c r="H50" s="19"/>
      <c r="I50" s="19"/>
      <c r="J50" s="19"/>
      <c r="K50" s="18"/>
      <c r="L50" s="18"/>
      <c r="M50" s="18"/>
      <c r="N50" s="18"/>
      <c r="O50" s="18"/>
      <c r="P50" s="25">
        <v>-125684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-125684269</v>
      </c>
      <c r="AM50" s="222"/>
      <c r="AN50" s="222"/>
    </row>
    <row r="51" spans="1:40" ht="14.65" customHeight="1" x14ac:dyDescent="0.15">
      <c r="A51" s="7" t="s">
        <v>80</v>
      </c>
      <c r="D51" s="24"/>
      <c r="E51" s="18" t="s">
        <v>81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18495580</v>
      </c>
      <c r="Q51" s="26" t="s">
        <v>338</v>
      </c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f>IF(COUNTIF(AD52:AD60,"-")=COUNTA(AD52:AD60),"-",SUM(AD52:AD55,AD58:AD60))</f>
        <v>18495579715</v>
      </c>
      <c r="AM51" s="222"/>
      <c r="AN51" s="222"/>
    </row>
    <row r="52" spans="1:40" ht="14.65" customHeight="1" x14ac:dyDescent="0.15">
      <c r="A52" s="7" t="s">
        <v>82</v>
      </c>
      <c r="D52" s="24"/>
      <c r="E52" s="18"/>
      <c r="F52" s="19" t="s">
        <v>83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8749002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8749002298</v>
      </c>
      <c r="AM52" s="222"/>
      <c r="AN52" s="222"/>
    </row>
    <row r="53" spans="1:40" ht="14.65" customHeight="1" x14ac:dyDescent="0.15">
      <c r="A53" s="7" t="s">
        <v>84</v>
      </c>
      <c r="D53" s="24"/>
      <c r="E53" s="18"/>
      <c r="F53" s="19" t="s">
        <v>85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1337133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1337132569</v>
      </c>
      <c r="AM53" s="222"/>
      <c r="AN53" s="222"/>
    </row>
    <row r="54" spans="1:40" ht="14.65" customHeight="1" x14ac:dyDescent="0.15">
      <c r="A54" s="7">
        <v>1500000</v>
      </c>
      <c r="D54" s="24"/>
      <c r="E54" s="18"/>
      <c r="F54" s="19" t="s">
        <v>86</v>
      </c>
      <c r="G54" s="19"/>
      <c r="H54" s="19"/>
      <c r="I54" s="19"/>
      <c r="J54" s="19"/>
      <c r="K54" s="18"/>
      <c r="L54" s="18"/>
      <c r="M54" s="18"/>
      <c r="N54" s="18"/>
      <c r="O54" s="18"/>
      <c r="P54" s="25">
        <v>10599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10599200</v>
      </c>
      <c r="AM54" s="222"/>
      <c r="AN54" s="222"/>
    </row>
    <row r="55" spans="1:40" ht="14.65" customHeight="1" x14ac:dyDescent="0.15">
      <c r="A55" s="7" t="s">
        <v>87</v>
      </c>
      <c r="D55" s="24"/>
      <c r="E55" s="19"/>
      <c r="F55" s="19" t="s">
        <v>73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8088079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f>IF(COUNTIF(AD56:AD57,"-")=COUNTA(AD56:AD57),"-",SUM(AD56:AD57))</f>
        <v>8088079266</v>
      </c>
      <c r="AM55" s="222"/>
      <c r="AN55" s="222"/>
    </row>
    <row r="56" spans="1:40" ht="14.65" customHeight="1" x14ac:dyDescent="0.15">
      <c r="A56" s="7" t="s">
        <v>88</v>
      </c>
      <c r="D56" s="24"/>
      <c r="E56" s="19"/>
      <c r="F56" s="19"/>
      <c r="G56" s="19" t="s">
        <v>89</v>
      </c>
      <c r="H56" s="19"/>
      <c r="I56" s="19"/>
      <c r="J56" s="19"/>
      <c r="K56" s="18"/>
      <c r="L56" s="18"/>
      <c r="M56" s="18"/>
      <c r="N56" s="18"/>
      <c r="O56" s="18"/>
      <c r="P56" s="25">
        <v>5029445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5029445379</v>
      </c>
      <c r="AM56" s="222"/>
      <c r="AN56" s="222"/>
    </row>
    <row r="57" spans="1:40" ht="14.65" customHeight="1" x14ac:dyDescent="0.15">
      <c r="A57" s="7" t="s">
        <v>90</v>
      </c>
      <c r="D57" s="24"/>
      <c r="E57" s="19"/>
      <c r="F57" s="19"/>
      <c r="G57" s="19" t="s">
        <v>75</v>
      </c>
      <c r="H57" s="19"/>
      <c r="I57" s="19"/>
      <c r="J57" s="19"/>
      <c r="K57" s="18"/>
      <c r="L57" s="18"/>
      <c r="M57" s="18"/>
      <c r="N57" s="18"/>
      <c r="O57" s="18"/>
      <c r="P57" s="25">
        <v>3058634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3058633887</v>
      </c>
      <c r="AM57" s="222"/>
      <c r="AN57" s="222"/>
    </row>
    <row r="58" spans="1:40" ht="14.65" customHeight="1" x14ac:dyDescent="0.15">
      <c r="A58" s="7" t="s">
        <v>91</v>
      </c>
      <c r="D58" s="24"/>
      <c r="E58" s="19"/>
      <c r="F58" s="19" t="s">
        <v>92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22135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22135055</v>
      </c>
      <c r="AM58" s="222"/>
      <c r="AN58" s="222"/>
    </row>
    <row r="59" spans="1:40" ht="14.65" customHeight="1" x14ac:dyDescent="0.15">
      <c r="A59" s="7" t="s">
        <v>93</v>
      </c>
      <c r="D59" s="24"/>
      <c r="E59" s="19"/>
      <c r="F59" s="19" t="s">
        <v>35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317768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317768420</v>
      </c>
      <c r="AM59" s="222"/>
      <c r="AN59" s="222"/>
    </row>
    <row r="60" spans="1:40" ht="14.65" customHeight="1" x14ac:dyDescent="0.15">
      <c r="A60" s="7" t="s">
        <v>94</v>
      </c>
      <c r="D60" s="24"/>
      <c r="E60" s="19"/>
      <c r="F60" s="38" t="s">
        <v>79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-29137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-29137093</v>
      </c>
      <c r="AM60" s="222"/>
      <c r="AN60" s="222"/>
    </row>
    <row r="61" spans="1:40" ht="14.65" customHeight="1" thickBot="1" x14ac:dyDescent="0.2">
      <c r="A61" s="7">
        <v>1565000</v>
      </c>
      <c r="B61" s="7" t="s">
        <v>125</v>
      </c>
      <c r="D61" s="24"/>
      <c r="E61" s="19" t="s">
        <v>95</v>
      </c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227" t="s">
        <v>126</v>
      </c>
      <c r="S61" s="228"/>
      <c r="T61" s="228"/>
      <c r="U61" s="228"/>
      <c r="V61" s="228"/>
      <c r="W61" s="228"/>
      <c r="X61" s="228"/>
      <c r="Y61" s="229"/>
      <c r="Z61" s="40">
        <v>89785560</v>
      </c>
      <c r="AA61" s="41" t="s">
        <v>338</v>
      </c>
      <c r="AD61" s="9">
        <v>0</v>
      </c>
      <c r="AE61" s="9">
        <f>IF(AND(AE24="-",AE25="-",AE26="-"),"-",SUM(AE24,AE25,AE26))</f>
        <v>89785559890</v>
      </c>
      <c r="AM61" s="222"/>
      <c r="AN61" s="222"/>
    </row>
    <row r="62" spans="1:40" ht="14.65" customHeight="1" thickBot="1" x14ac:dyDescent="0.2">
      <c r="A62" s="7" t="s">
        <v>1</v>
      </c>
      <c r="B62" s="7" t="s">
        <v>96</v>
      </c>
      <c r="D62" s="230" t="s">
        <v>2</v>
      </c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2"/>
      <c r="P62" s="42">
        <v>172458258</v>
      </c>
      <c r="Q62" s="43" t="s">
        <v>338</v>
      </c>
      <c r="R62" s="233" t="s">
        <v>320</v>
      </c>
      <c r="S62" s="234"/>
      <c r="T62" s="234"/>
      <c r="U62" s="234"/>
      <c r="V62" s="234"/>
      <c r="W62" s="234"/>
      <c r="X62" s="234"/>
      <c r="Y62" s="235"/>
      <c r="Z62" s="42">
        <v>172458258</v>
      </c>
      <c r="AA62" s="44"/>
      <c r="AD62" s="9">
        <f>IF(AND(AD7="-",AD51="-",AD61="-"),"-",SUM(AD7,AD51,AD61))</f>
        <v>172458258336</v>
      </c>
      <c r="AE62" s="9">
        <f>IF(AND(AE22="-",AE61="-"),"-",SUM(AE22,AE61))</f>
        <v>172458258333</v>
      </c>
      <c r="AM62" s="222"/>
      <c r="AN62" s="222"/>
    </row>
    <row r="63" spans="1:40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  <c r="AM63" s="222"/>
      <c r="AN63" s="222"/>
    </row>
    <row r="64" spans="1:40" ht="14.65" customHeight="1" x14ac:dyDescent="0.15">
      <c r="D64" s="46"/>
      <c r="E64" s="47" t="s">
        <v>321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  <c r="AM64" s="222"/>
      <c r="AN64" s="222"/>
    </row>
    <row r="65" spans="39:40" ht="14.65" customHeight="1" x14ac:dyDescent="0.15">
      <c r="AM65" s="222"/>
      <c r="AN65" s="222"/>
    </row>
    <row r="66" spans="39:40" ht="14.65" customHeight="1" x14ac:dyDescent="0.15">
      <c r="AM66" s="222"/>
      <c r="AN66" s="222"/>
    </row>
    <row r="67" spans="39:40" ht="14.65" customHeight="1" x14ac:dyDescent="0.15">
      <c r="AM67" s="222"/>
      <c r="AN67" s="222"/>
    </row>
    <row r="68" spans="39:40" ht="14.65" customHeight="1" x14ac:dyDescent="0.15">
      <c r="AM68" s="222"/>
      <c r="AN68" s="222"/>
    </row>
    <row r="69" spans="39:40" ht="16.5" customHeight="1" x14ac:dyDescent="0.15">
      <c r="AM69" s="222"/>
      <c r="AN69" s="222"/>
    </row>
    <row r="70" spans="39:40" ht="14.65" customHeight="1" x14ac:dyDescent="0.15">
      <c r="AM70" s="222"/>
      <c r="AN70" s="222"/>
    </row>
    <row r="71" spans="39:40" ht="9.75" customHeight="1" x14ac:dyDescent="0.15"/>
    <row r="72" spans="39:40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8:Y28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M42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9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9" ht="24" x14ac:dyDescent="0.2">
      <c r="C2" s="241" t="s">
        <v>335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51"/>
    </row>
    <row r="3" spans="1:39" ht="17.25" x14ac:dyDescent="0.2">
      <c r="C3" s="242" t="s">
        <v>336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51"/>
    </row>
    <row r="4" spans="1:39" ht="17.25" x14ac:dyDescent="0.2">
      <c r="C4" s="242" t="s">
        <v>337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51"/>
    </row>
    <row r="5" spans="1:39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332</v>
      </c>
      <c r="P5" s="51"/>
    </row>
    <row r="6" spans="1:39" ht="18" thickBot="1" x14ac:dyDescent="0.25">
      <c r="A6" s="50" t="s">
        <v>314</v>
      </c>
      <c r="C6" s="243" t="s">
        <v>0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 t="s">
        <v>316</v>
      </c>
      <c r="O6" s="246"/>
      <c r="P6" s="51"/>
    </row>
    <row r="7" spans="1:39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59080899</v>
      </c>
      <c r="O7" s="58" t="s">
        <v>338</v>
      </c>
      <c r="P7" s="59"/>
      <c r="R7" s="6">
        <f>IF(AND(R8="-",R23="-"),"-",SUM(R8,R23))</f>
        <v>59080898838</v>
      </c>
      <c r="AM7" s="219"/>
    </row>
    <row r="8" spans="1:39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21130209</v>
      </c>
      <c r="O8" s="60" t="s">
        <v>338</v>
      </c>
      <c r="P8" s="59"/>
      <c r="R8" s="6">
        <f>IF(COUNTIF(R9:R22,"-")=COUNTA(R9:R22),"-",SUM(R9,R14,R19))</f>
        <v>21130208859</v>
      </c>
      <c r="AM8" s="219"/>
    </row>
    <row r="9" spans="1:39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5358495</v>
      </c>
      <c r="O9" s="60"/>
      <c r="P9" s="59"/>
      <c r="R9" s="6">
        <f>IF(COUNTIF(R10:R13,"-")=COUNTA(R10:R13),"-",SUM(R10:R13))</f>
        <v>5358495011</v>
      </c>
      <c r="AM9" s="219"/>
    </row>
    <row r="10" spans="1:39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4339367</v>
      </c>
      <c r="O10" s="60"/>
      <c r="P10" s="59"/>
      <c r="R10" s="6">
        <v>4339366651</v>
      </c>
      <c r="AM10" s="219"/>
    </row>
    <row r="11" spans="1:39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394073</v>
      </c>
      <c r="O11" s="60"/>
      <c r="P11" s="59"/>
      <c r="R11" s="6">
        <v>394073435</v>
      </c>
      <c r="AM11" s="219"/>
    </row>
    <row r="12" spans="1:39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350693</v>
      </c>
      <c r="O12" s="60"/>
      <c r="P12" s="59"/>
      <c r="R12" s="6">
        <v>350693365</v>
      </c>
      <c r="AM12" s="219"/>
    </row>
    <row r="13" spans="1:39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274362</v>
      </c>
      <c r="O13" s="60"/>
      <c r="P13" s="59"/>
      <c r="R13" s="6">
        <v>274361560</v>
      </c>
      <c r="AM13" s="219"/>
    </row>
    <row r="14" spans="1:39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13998093</v>
      </c>
      <c r="O14" s="60" t="s">
        <v>338</v>
      </c>
      <c r="P14" s="59"/>
      <c r="R14" s="6">
        <f>IF(COUNTIF(R15:R18,"-")=COUNTA(R15:R18),"-",SUM(R15:R18))</f>
        <v>13998092851</v>
      </c>
      <c r="AM14" s="219"/>
    </row>
    <row r="15" spans="1:39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7436693</v>
      </c>
      <c r="O15" s="60"/>
      <c r="P15" s="59"/>
      <c r="R15" s="6">
        <v>7436693285</v>
      </c>
      <c r="AM15" s="219"/>
    </row>
    <row r="16" spans="1:39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874064</v>
      </c>
      <c r="O16" s="60"/>
      <c r="P16" s="59"/>
      <c r="R16" s="6">
        <v>874064099</v>
      </c>
      <c r="AM16" s="219"/>
    </row>
    <row r="17" spans="1:39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4349719</v>
      </c>
      <c r="O17" s="60"/>
      <c r="P17" s="59"/>
      <c r="R17" s="6">
        <v>4349719287</v>
      </c>
      <c r="AM17" s="219"/>
    </row>
    <row r="18" spans="1:39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1337616</v>
      </c>
      <c r="O18" s="60"/>
      <c r="P18" s="59"/>
      <c r="R18" s="6">
        <v>1337616180</v>
      </c>
      <c r="AM18" s="219"/>
    </row>
    <row r="19" spans="1:39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1773621</v>
      </c>
      <c r="O19" s="60"/>
      <c r="P19" s="59"/>
      <c r="R19" s="6">
        <f>IF(COUNTIF(R20:R22,"-")=COUNTA(R20:R22),"-",SUM(R20:R22))</f>
        <v>1773620997</v>
      </c>
      <c r="AM19" s="219"/>
    </row>
    <row r="20" spans="1:39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860373</v>
      </c>
      <c r="O20" s="60"/>
      <c r="P20" s="59"/>
      <c r="R20" s="6">
        <v>860373041</v>
      </c>
      <c r="AM20" s="219"/>
    </row>
    <row r="21" spans="1:39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97404</v>
      </c>
      <c r="O21" s="60"/>
      <c r="P21" s="59"/>
      <c r="R21" s="6">
        <v>97404138</v>
      </c>
      <c r="AM21" s="219"/>
    </row>
    <row r="22" spans="1:39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815844</v>
      </c>
      <c r="O22" s="60"/>
      <c r="P22" s="59"/>
      <c r="R22" s="6">
        <v>815843818</v>
      </c>
      <c r="AM22" s="219"/>
    </row>
    <row r="23" spans="1:39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37950690</v>
      </c>
      <c r="O23" s="60"/>
      <c r="P23" s="59"/>
      <c r="R23" s="6">
        <f>IF(COUNTIF(R24:R27,"-")=COUNTA(R24:R27),"-",SUM(R24:R27))</f>
        <v>37950689979</v>
      </c>
      <c r="AM23" s="219"/>
    </row>
    <row r="24" spans="1:39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30509118</v>
      </c>
      <c r="O24" s="60"/>
      <c r="P24" s="59"/>
      <c r="R24" s="6">
        <v>30509118041</v>
      </c>
      <c r="AM24" s="219"/>
    </row>
    <row r="25" spans="1:39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7437859</v>
      </c>
      <c r="O25" s="60"/>
      <c r="P25" s="59"/>
      <c r="R25" s="6">
        <v>7437859423</v>
      </c>
      <c r="AM25" s="219"/>
    </row>
    <row r="26" spans="1:39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0</v>
      </c>
      <c r="O26" s="60"/>
      <c r="P26" s="59"/>
      <c r="R26" s="6">
        <v>0</v>
      </c>
      <c r="AM26" s="219"/>
    </row>
    <row r="27" spans="1:39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3713</v>
      </c>
      <c r="O27" s="60"/>
      <c r="P27" s="59"/>
      <c r="R27" s="6">
        <v>3712515</v>
      </c>
      <c r="AM27" s="219"/>
    </row>
    <row r="28" spans="1:39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6471061</v>
      </c>
      <c r="O28" s="60" t="s">
        <v>338</v>
      </c>
      <c r="P28" s="59"/>
      <c r="R28" s="6">
        <f>IF(COUNTIF(R29:R30,"-")=COUNTA(R29:R30),"-",SUM(R29:R30))</f>
        <v>6471060591</v>
      </c>
      <c r="AM28" s="219"/>
    </row>
    <row r="29" spans="1:39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4724014</v>
      </c>
      <c r="O29" s="60"/>
      <c r="P29" s="59"/>
      <c r="R29" s="6">
        <v>4724014106</v>
      </c>
      <c r="AM29" s="219"/>
    </row>
    <row r="30" spans="1:39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1747046</v>
      </c>
      <c r="O30" s="60"/>
      <c r="P30" s="59"/>
      <c r="R30" s="6">
        <v>1747046485</v>
      </c>
      <c r="AM30" s="219"/>
    </row>
    <row r="31" spans="1:39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-52609838</v>
      </c>
      <c r="O31" s="66"/>
      <c r="P31" s="59"/>
      <c r="R31" s="6">
        <f>IF(COUNTIF(R7:R28,"-")=COUNTA(R7:R28),"-",SUM(R28)-SUM(R7))</f>
        <v>-52609838247</v>
      </c>
      <c r="AM31" s="219"/>
    </row>
    <row r="32" spans="1:39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316742</v>
      </c>
      <c r="O32" s="58" t="s">
        <v>338</v>
      </c>
      <c r="P32" s="59"/>
      <c r="R32" s="6">
        <f>IF(COUNTIF(R33:R36,"-")=COUNTA(R33:R36),"-",SUM(R33:R36))</f>
        <v>316742209</v>
      </c>
      <c r="AM32" s="219"/>
    </row>
    <row r="33" spans="1:39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242818</v>
      </c>
      <c r="O33" s="60"/>
      <c r="P33" s="59"/>
      <c r="R33" s="6">
        <v>242817645</v>
      </c>
      <c r="AM33" s="219"/>
    </row>
    <row r="34" spans="1:39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73814</v>
      </c>
      <c r="O34" s="60"/>
      <c r="P34" s="59"/>
      <c r="R34" s="6">
        <v>73814017</v>
      </c>
      <c r="AM34" s="219"/>
    </row>
    <row r="35" spans="1:39" x14ac:dyDescent="0.15">
      <c r="A35" s="50" t="s">
        <v>186</v>
      </c>
      <c r="C35" s="54"/>
      <c r="D35" s="55"/>
      <c r="E35" s="55" t="s">
        <v>187</v>
      </c>
      <c r="F35" s="55"/>
      <c r="G35" s="55"/>
      <c r="H35" s="55"/>
      <c r="I35" s="55"/>
      <c r="J35" s="55"/>
      <c r="K35" s="56"/>
      <c r="L35" s="56"/>
      <c r="M35" s="56"/>
      <c r="N35" s="57">
        <v>0</v>
      </c>
      <c r="O35" s="60"/>
      <c r="P35" s="59"/>
      <c r="R35" s="6">
        <v>0</v>
      </c>
      <c r="AM35" s="219"/>
    </row>
    <row r="36" spans="1:39" x14ac:dyDescent="0.15">
      <c r="A36" s="50" t="s">
        <v>188</v>
      </c>
      <c r="C36" s="54"/>
      <c r="D36" s="55"/>
      <c r="E36" s="55" t="s">
        <v>35</v>
      </c>
      <c r="F36" s="55"/>
      <c r="G36" s="55"/>
      <c r="H36" s="55"/>
      <c r="I36" s="55"/>
      <c r="J36" s="55"/>
      <c r="K36" s="56"/>
      <c r="L36" s="56"/>
      <c r="M36" s="56"/>
      <c r="N36" s="57">
        <v>111</v>
      </c>
      <c r="O36" s="60"/>
      <c r="P36" s="59"/>
      <c r="R36" s="6">
        <v>110547</v>
      </c>
      <c r="AM36" s="219"/>
    </row>
    <row r="37" spans="1:39" x14ac:dyDescent="0.15">
      <c r="A37" s="50" t="s">
        <v>189</v>
      </c>
      <c r="C37" s="54"/>
      <c r="D37" s="55" t="s">
        <v>190</v>
      </c>
      <c r="E37" s="55"/>
      <c r="F37" s="55"/>
      <c r="G37" s="55"/>
      <c r="H37" s="55"/>
      <c r="I37" s="55"/>
      <c r="J37" s="55"/>
      <c r="K37" s="61"/>
      <c r="L37" s="61"/>
      <c r="M37" s="61"/>
      <c r="N37" s="57">
        <v>1712</v>
      </c>
      <c r="O37" s="58"/>
      <c r="P37" s="59"/>
      <c r="R37" s="6">
        <f>IF(COUNTIF(R38:R39,"-")=COUNTA(R38:R39),"-",SUM(R38:R39))</f>
        <v>1712044</v>
      </c>
      <c r="AM37" s="219"/>
    </row>
    <row r="38" spans="1:39" x14ac:dyDescent="0.15">
      <c r="A38" s="50" t="s">
        <v>191</v>
      </c>
      <c r="C38" s="54"/>
      <c r="D38" s="55"/>
      <c r="E38" s="55" t="s">
        <v>192</v>
      </c>
      <c r="F38" s="55"/>
      <c r="G38" s="55"/>
      <c r="H38" s="55"/>
      <c r="I38" s="55"/>
      <c r="J38" s="55"/>
      <c r="K38" s="61"/>
      <c r="L38" s="61"/>
      <c r="M38" s="61"/>
      <c r="N38" s="57">
        <v>1242</v>
      </c>
      <c r="O38" s="60"/>
      <c r="P38" s="59"/>
      <c r="R38" s="6">
        <v>1242362</v>
      </c>
      <c r="AM38" s="219"/>
    </row>
    <row r="39" spans="1:39" ht="14.25" thickBot="1" x14ac:dyDescent="0.2">
      <c r="A39" s="50" t="s">
        <v>193</v>
      </c>
      <c r="C39" s="54"/>
      <c r="D39" s="55"/>
      <c r="E39" s="55" t="s">
        <v>35</v>
      </c>
      <c r="F39" s="55"/>
      <c r="G39" s="55"/>
      <c r="H39" s="55"/>
      <c r="I39" s="55"/>
      <c r="J39" s="55"/>
      <c r="K39" s="61"/>
      <c r="L39" s="61"/>
      <c r="M39" s="61"/>
      <c r="N39" s="57">
        <v>470</v>
      </c>
      <c r="O39" s="60"/>
      <c r="P39" s="59"/>
      <c r="R39" s="6">
        <v>469682</v>
      </c>
      <c r="AM39" s="219"/>
    </row>
    <row r="40" spans="1:39" ht="14.25" thickBot="1" x14ac:dyDescent="0.2">
      <c r="A40" s="50" t="s">
        <v>178</v>
      </c>
      <c r="C40" s="67" t="s">
        <v>179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-52924868</v>
      </c>
      <c r="O40" s="71"/>
      <c r="P40" s="59"/>
      <c r="R40" s="6">
        <f>IF(COUNTIF(R31:R39,"-")=COUNTA(R31:R39),"-",SUM(R31,R37)-SUM(R32))</f>
        <v>-52924868412</v>
      </c>
      <c r="AM40" s="219"/>
    </row>
    <row r="41" spans="1:39" s="73" customFormat="1" ht="3.75" customHeight="1" x14ac:dyDescent="0.15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39" s="73" customFormat="1" ht="15.6" customHeight="1" x14ac:dyDescent="0.15">
      <c r="A42" s="72"/>
      <c r="C42" s="77"/>
      <c r="D42" s="77" t="s">
        <v>321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topLeftCell="B1" zoomScale="85" zoomScaleNormal="85" zoomScaleSheetLayoutView="100" workbookViewId="0">
      <selection activeCell="C1" sqref="C1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 x14ac:dyDescent="0.25">
      <c r="B2" s="82"/>
      <c r="C2" s="264" t="s">
        <v>339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</row>
    <row r="3" spans="1:24" ht="17.25" x14ac:dyDescent="0.2">
      <c r="B3" s="84"/>
      <c r="C3" s="265" t="s">
        <v>336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24" ht="17.25" x14ac:dyDescent="0.2">
      <c r="B4" s="84"/>
      <c r="C4" s="265" t="s">
        <v>337</v>
      </c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86"/>
      <c r="Q5" s="86"/>
      <c r="R5" s="87" t="s">
        <v>332</v>
      </c>
    </row>
    <row r="6" spans="1:24" ht="12.75" customHeight="1" x14ac:dyDescent="0.15">
      <c r="B6" s="88"/>
      <c r="C6" s="266" t="s">
        <v>0</v>
      </c>
      <c r="D6" s="267"/>
      <c r="E6" s="267"/>
      <c r="F6" s="267"/>
      <c r="G6" s="267"/>
      <c r="H6" s="267"/>
      <c r="I6" s="267"/>
      <c r="J6" s="268"/>
      <c r="K6" s="272" t="s">
        <v>322</v>
      </c>
      <c r="L6" s="267"/>
      <c r="M6" s="89"/>
      <c r="N6" s="89"/>
      <c r="O6" s="89"/>
      <c r="P6" s="89"/>
      <c r="Q6" s="89"/>
      <c r="R6" s="90"/>
    </row>
    <row r="7" spans="1:24" ht="29.25" customHeight="1" thickBot="1" x14ac:dyDescent="0.2">
      <c r="A7" s="81" t="s">
        <v>314</v>
      </c>
      <c r="B7" s="88"/>
      <c r="C7" s="269"/>
      <c r="D7" s="270"/>
      <c r="E7" s="270"/>
      <c r="F7" s="270"/>
      <c r="G7" s="270"/>
      <c r="H7" s="270"/>
      <c r="I7" s="270"/>
      <c r="J7" s="271"/>
      <c r="K7" s="273"/>
      <c r="L7" s="270"/>
      <c r="M7" s="274" t="s">
        <v>323</v>
      </c>
      <c r="N7" s="275"/>
      <c r="O7" s="274" t="s">
        <v>324</v>
      </c>
      <c r="P7" s="275"/>
      <c r="Q7" s="274" t="s">
        <v>132</v>
      </c>
      <c r="R7" s="276"/>
    </row>
    <row r="8" spans="1:24" ht="15.95" customHeight="1" x14ac:dyDescent="0.15">
      <c r="A8" s="81" t="s">
        <v>194</v>
      </c>
      <c r="B8" s="91"/>
      <c r="C8" s="92" t="s">
        <v>195</v>
      </c>
      <c r="D8" s="93"/>
      <c r="E8" s="93"/>
      <c r="F8" s="93"/>
      <c r="G8" s="93"/>
      <c r="H8" s="93"/>
      <c r="I8" s="93"/>
      <c r="J8" s="94"/>
      <c r="K8" s="95">
        <v>86008651</v>
      </c>
      <c r="L8" s="96"/>
      <c r="M8" s="95">
        <v>163412788</v>
      </c>
      <c r="N8" s="97"/>
      <c r="O8" s="95">
        <v>-77452937</v>
      </c>
      <c r="P8" s="97"/>
      <c r="Q8" s="98">
        <v>48800</v>
      </c>
      <c r="R8" s="99"/>
      <c r="U8" s="220">
        <f t="shared" ref="U8:U13" si="0">IF(COUNTIF(V8:X8,"-")=COUNTA(V8:X8),"-",SUM(V8:X8))</f>
        <v>86008651337</v>
      </c>
      <c r="V8" s="220">
        <v>163412788260</v>
      </c>
      <c r="W8" s="220">
        <v>-77452936743</v>
      </c>
      <c r="X8" s="220">
        <v>48799820</v>
      </c>
    </row>
    <row r="9" spans="1:24" ht="15.95" customHeight="1" x14ac:dyDescent="0.15">
      <c r="A9" s="81" t="s">
        <v>196</v>
      </c>
      <c r="B9" s="91"/>
      <c r="C9" s="24"/>
      <c r="D9" s="19" t="s">
        <v>197</v>
      </c>
      <c r="E9" s="19"/>
      <c r="F9" s="19"/>
      <c r="G9" s="19"/>
      <c r="H9" s="19"/>
      <c r="I9" s="19"/>
      <c r="J9" s="100"/>
      <c r="K9" s="101">
        <v>-52924868</v>
      </c>
      <c r="L9" s="102"/>
      <c r="M9" s="258"/>
      <c r="N9" s="259"/>
      <c r="O9" s="101">
        <v>-52924868</v>
      </c>
      <c r="P9" s="103"/>
      <c r="Q9" s="104" t="s">
        <v>340</v>
      </c>
      <c r="R9" s="105"/>
      <c r="U9" s="220">
        <f t="shared" si="0"/>
        <v>-52924868412</v>
      </c>
      <c r="V9" s="220" t="s">
        <v>11</v>
      </c>
      <c r="W9" s="220">
        <v>-52924868412</v>
      </c>
      <c r="X9" s="220" t="s">
        <v>340</v>
      </c>
    </row>
    <row r="10" spans="1:24" ht="15.95" customHeight="1" x14ac:dyDescent="0.15">
      <c r="A10" s="81" t="s">
        <v>198</v>
      </c>
      <c r="B10" s="88"/>
      <c r="C10" s="106"/>
      <c r="D10" s="100" t="s">
        <v>199</v>
      </c>
      <c r="E10" s="100"/>
      <c r="F10" s="100"/>
      <c r="G10" s="100"/>
      <c r="H10" s="100"/>
      <c r="I10" s="100"/>
      <c r="J10" s="100"/>
      <c r="K10" s="101">
        <v>56709857</v>
      </c>
      <c r="L10" s="102" t="s">
        <v>338</v>
      </c>
      <c r="M10" s="249"/>
      <c r="N10" s="250"/>
      <c r="O10" s="101">
        <v>56709857</v>
      </c>
      <c r="P10" s="103" t="s">
        <v>338</v>
      </c>
      <c r="Q10" s="104" t="s">
        <v>11</v>
      </c>
      <c r="R10" s="107"/>
      <c r="U10" s="220">
        <f t="shared" si="0"/>
        <v>56709857209</v>
      </c>
      <c r="V10" s="220" t="s">
        <v>11</v>
      </c>
      <c r="W10" s="220">
        <f>IF(COUNTIF(W11:W12,"-")=COUNTA(W11:W12),"-",SUM(W11:W12))</f>
        <v>56709857209</v>
      </c>
      <c r="X10" s="220" t="str">
        <f>IF(COUNTIF(X11:X12,"-")=COUNTA(X11:X12),"-",SUM(X11:X12))</f>
        <v>-</v>
      </c>
    </row>
    <row r="11" spans="1:24" ht="15.95" customHeight="1" x14ac:dyDescent="0.15">
      <c r="A11" s="81" t="s">
        <v>200</v>
      </c>
      <c r="B11" s="88"/>
      <c r="C11" s="108"/>
      <c r="D11" s="100"/>
      <c r="E11" s="109" t="s">
        <v>201</v>
      </c>
      <c r="F11" s="109"/>
      <c r="G11" s="109"/>
      <c r="H11" s="109"/>
      <c r="I11" s="109"/>
      <c r="J11" s="100"/>
      <c r="K11" s="101">
        <v>31978178</v>
      </c>
      <c r="L11" s="102"/>
      <c r="M11" s="249"/>
      <c r="N11" s="250"/>
      <c r="O11" s="101">
        <v>31978178</v>
      </c>
      <c r="P11" s="103"/>
      <c r="Q11" s="104" t="s">
        <v>341</v>
      </c>
      <c r="R11" s="107"/>
      <c r="U11" s="220">
        <f t="shared" si="0"/>
        <v>31978177648</v>
      </c>
      <c r="V11" s="220" t="s">
        <v>11</v>
      </c>
      <c r="W11" s="220">
        <v>31978177648</v>
      </c>
      <c r="X11" s="220" t="s">
        <v>340</v>
      </c>
    </row>
    <row r="12" spans="1:24" ht="15.95" customHeight="1" x14ac:dyDescent="0.15">
      <c r="A12" s="81" t="s">
        <v>202</v>
      </c>
      <c r="B12" s="88"/>
      <c r="C12" s="110"/>
      <c r="D12" s="111"/>
      <c r="E12" s="111" t="s">
        <v>203</v>
      </c>
      <c r="F12" s="111"/>
      <c r="G12" s="111"/>
      <c r="H12" s="111"/>
      <c r="I12" s="111"/>
      <c r="J12" s="112"/>
      <c r="K12" s="113">
        <v>24731680</v>
      </c>
      <c r="L12" s="114"/>
      <c r="M12" s="260"/>
      <c r="N12" s="261"/>
      <c r="O12" s="113">
        <v>24731680</v>
      </c>
      <c r="P12" s="115"/>
      <c r="Q12" s="116" t="s">
        <v>340</v>
      </c>
      <c r="R12" s="117"/>
      <c r="U12" s="220">
        <f t="shared" si="0"/>
        <v>24731679561</v>
      </c>
      <c r="V12" s="220" t="s">
        <v>11</v>
      </c>
      <c r="W12" s="220">
        <v>24731679561</v>
      </c>
      <c r="X12" s="220" t="s">
        <v>341</v>
      </c>
    </row>
    <row r="13" spans="1:24" ht="15.95" customHeight="1" x14ac:dyDescent="0.15">
      <c r="A13" s="81" t="s">
        <v>204</v>
      </c>
      <c r="B13" s="88"/>
      <c r="C13" s="118"/>
      <c r="D13" s="119" t="s">
        <v>205</v>
      </c>
      <c r="E13" s="120"/>
      <c r="F13" s="119"/>
      <c r="G13" s="119"/>
      <c r="H13" s="119"/>
      <c r="I13" s="119"/>
      <c r="J13" s="121"/>
      <c r="K13" s="122">
        <v>3784989</v>
      </c>
      <c r="L13" s="123"/>
      <c r="M13" s="262"/>
      <c r="N13" s="263"/>
      <c r="O13" s="122">
        <v>3784989</v>
      </c>
      <c r="P13" s="124"/>
      <c r="Q13" s="125" t="s">
        <v>11</v>
      </c>
      <c r="R13" s="126"/>
      <c r="U13" s="220">
        <f t="shared" si="0"/>
        <v>3784988797</v>
      </c>
      <c r="V13" s="220" t="s">
        <v>11</v>
      </c>
      <c r="W13" s="220">
        <f>IF(COUNTIF(W9:W10,"-")=COUNTA(W9:W10),"-",SUM(W9:W10))</f>
        <v>3784988797</v>
      </c>
      <c r="X13" s="220" t="str">
        <f>IF(COUNTIF(X9:X10,"-")=COUNTA(X9:X10),"-",SUM(X9:X10))</f>
        <v>-</v>
      </c>
    </row>
    <row r="14" spans="1:24" ht="15.95" customHeight="1" x14ac:dyDescent="0.15">
      <c r="A14" s="81" t="s">
        <v>206</v>
      </c>
      <c r="B14" s="88"/>
      <c r="C14" s="24"/>
      <c r="D14" s="127" t="s">
        <v>325</v>
      </c>
      <c r="E14" s="127"/>
      <c r="F14" s="127"/>
      <c r="G14" s="109"/>
      <c r="H14" s="109"/>
      <c r="I14" s="109"/>
      <c r="J14" s="100"/>
      <c r="K14" s="251"/>
      <c r="L14" s="252"/>
      <c r="M14" s="101">
        <v>-1086483</v>
      </c>
      <c r="N14" s="103"/>
      <c r="O14" s="101">
        <v>1086483</v>
      </c>
      <c r="P14" s="103"/>
      <c r="Q14" s="256"/>
      <c r="R14" s="257"/>
      <c r="U14" s="220">
        <v>0</v>
      </c>
      <c r="V14" s="220">
        <f>IF(COUNTA(V15:V18)=COUNTIF(V15:V18,"-"),"-",SUM(V15,V17,V16,V18))</f>
        <v>-1086482545</v>
      </c>
      <c r="W14" s="220">
        <f>IF(COUNTA(W15:W18)=COUNTIF(W15:W18,"-"),"-",SUM(W15,W17,W16,W18))</f>
        <v>1086482545</v>
      </c>
      <c r="X14" s="220" t="s">
        <v>11</v>
      </c>
    </row>
    <row r="15" spans="1:24" ht="15.95" customHeight="1" x14ac:dyDescent="0.15">
      <c r="A15" s="81" t="s">
        <v>207</v>
      </c>
      <c r="B15" s="88"/>
      <c r="C15" s="24"/>
      <c r="D15" s="127"/>
      <c r="E15" s="127" t="s">
        <v>208</v>
      </c>
      <c r="F15" s="109"/>
      <c r="G15" s="109"/>
      <c r="H15" s="109"/>
      <c r="I15" s="109"/>
      <c r="J15" s="100"/>
      <c r="K15" s="251"/>
      <c r="L15" s="252"/>
      <c r="M15" s="101">
        <v>6530681</v>
      </c>
      <c r="N15" s="103"/>
      <c r="O15" s="101">
        <v>-6530681</v>
      </c>
      <c r="P15" s="103"/>
      <c r="Q15" s="253"/>
      <c r="R15" s="254"/>
      <c r="U15" s="220">
        <v>0</v>
      </c>
      <c r="V15" s="220">
        <v>6530681136</v>
      </c>
      <c r="W15" s="220">
        <v>-6530681136</v>
      </c>
      <c r="X15" s="220" t="s">
        <v>11</v>
      </c>
    </row>
    <row r="16" spans="1:24" ht="15.95" customHeight="1" x14ac:dyDescent="0.15">
      <c r="A16" s="81" t="s">
        <v>209</v>
      </c>
      <c r="B16" s="88"/>
      <c r="C16" s="24"/>
      <c r="D16" s="127"/>
      <c r="E16" s="127" t="s">
        <v>210</v>
      </c>
      <c r="F16" s="127"/>
      <c r="G16" s="109"/>
      <c r="H16" s="109"/>
      <c r="I16" s="109"/>
      <c r="J16" s="100"/>
      <c r="K16" s="251"/>
      <c r="L16" s="252"/>
      <c r="M16" s="101">
        <v>-7927579</v>
      </c>
      <c r="N16" s="103"/>
      <c r="O16" s="101">
        <v>7927579</v>
      </c>
      <c r="P16" s="103"/>
      <c r="Q16" s="253"/>
      <c r="R16" s="254"/>
      <c r="U16" s="220">
        <v>0</v>
      </c>
      <c r="V16" s="220">
        <v>-7927578511</v>
      </c>
      <c r="W16" s="220">
        <v>7927578511</v>
      </c>
      <c r="X16" s="220" t="s">
        <v>11</v>
      </c>
    </row>
    <row r="17" spans="1:24" ht="15.95" customHeight="1" x14ac:dyDescent="0.15">
      <c r="A17" s="81" t="s">
        <v>211</v>
      </c>
      <c r="B17" s="88"/>
      <c r="C17" s="24"/>
      <c r="D17" s="127"/>
      <c r="E17" s="127" t="s">
        <v>212</v>
      </c>
      <c r="F17" s="127"/>
      <c r="G17" s="109"/>
      <c r="H17" s="109"/>
      <c r="I17" s="109"/>
      <c r="J17" s="100"/>
      <c r="K17" s="251"/>
      <c r="L17" s="252"/>
      <c r="M17" s="101">
        <v>1881707</v>
      </c>
      <c r="N17" s="103"/>
      <c r="O17" s="101">
        <v>-1881707</v>
      </c>
      <c r="P17" s="103"/>
      <c r="Q17" s="253"/>
      <c r="R17" s="254"/>
      <c r="U17" s="220">
        <v>0</v>
      </c>
      <c r="V17" s="220">
        <v>1881706890</v>
      </c>
      <c r="W17" s="220">
        <v>-1881706890</v>
      </c>
      <c r="X17" s="220" t="s">
        <v>11</v>
      </c>
    </row>
    <row r="18" spans="1:24" ht="15.95" customHeight="1" x14ac:dyDescent="0.15">
      <c r="A18" s="81" t="s">
        <v>213</v>
      </c>
      <c r="B18" s="88"/>
      <c r="C18" s="24"/>
      <c r="D18" s="127"/>
      <c r="E18" s="127" t="s">
        <v>214</v>
      </c>
      <c r="F18" s="127"/>
      <c r="G18" s="109"/>
      <c r="H18" s="20"/>
      <c r="I18" s="109"/>
      <c r="J18" s="100"/>
      <c r="K18" s="251"/>
      <c r="L18" s="252"/>
      <c r="M18" s="101">
        <v>-1571292</v>
      </c>
      <c r="N18" s="103"/>
      <c r="O18" s="101">
        <v>1571292</v>
      </c>
      <c r="P18" s="103"/>
      <c r="Q18" s="253"/>
      <c r="R18" s="254"/>
      <c r="U18" s="220">
        <v>0</v>
      </c>
      <c r="V18" s="220">
        <v>-1571292060</v>
      </c>
      <c r="W18" s="220">
        <v>1571292060</v>
      </c>
      <c r="X18" s="220" t="s">
        <v>11</v>
      </c>
    </row>
    <row r="19" spans="1:24" ht="15.95" customHeight="1" x14ac:dyDescent="0.15">
      <c r="A19" s="81" t="s">
        <v>215</v>
      </c>
      <c r="B19" s="88"/>
      <c r="C19" s="24"/>
      <c r="D19" s="127" t="s">
        <v>216</v>
      </c>
      <c r="E19" s="109"/>
      <c r="F19" s="109"/>
      <c r="G19" s="109"/>
      <c r="H19" s="109"/>
      <c r="I19" s="109"/>
      <c r="J19" s="100"/>
      <c r="K19" s="101">
        <v>0</v>
      </c>
      <c r="L19" s="102"/>
      <c r="M19" s="101">
        <v>0</v>
      </c>
      <c r="N19" s="103"/>
      <c r="O19" s="249"/>
      <c r="P19" s="250"/>
      <c r="Q19" s="249"/>
      <c r="R19" s="255"/>
      <c r="U19" s="220">
        <f t="shared" ref="U19:U26" si="1">IF(COUNTIF(V19:X19,"-")=COUNTA(V19:X19),"-",SUM(V19:X19))</f>
        <v>0</v>
      </c>
      <c r="V19" s="220">
        <v>0</v>
      </c>
      <c r="W19" s="220" t="s">
        <v>11</v>
      </c>
      <c r="X19" s="220" t="s">
        <v>11</v>
      </c>
    </row>
    <row r="20" spans="1:24" ht="15.95" customHeight="1" x14ac:dyDescent="0.15">
      <c r="A20" s="81" t="s">
        <v>217</v>
      </c>
      <c r="B20" s="88"/>
      <c r="C20" s="24"/>
      <c r="D20" s="127" t="s">
        <v>218</v>
      </c>
      <c r="E20" s="127"/>
      <c r="F20" s="109"/>
      <c r="G20" s="109"/>
      <c r="H20" s="109"/>
      <c r="I20" s="109"/>
      <c r="J20" s="100"/>
      <c r="K20" s="101">
        <v>-43797</v>
      </c>
      <c r="L20" s="102"/>
      <c r="M20" s="101">
        <v>-43797</v>
      </c>
      <c r="N20" s="103"/>
      <c r="O20" s="249"/>
      <c r="P20" s="250"/>
      <c r="Q20" s="249"/>
      <c r="R20" s="255"/>
      <c r="U20" s="220">
        <f t="shared" si="1"/>
        <v>-43797063</v>
      </c>
      <c r="V20" s="220">
        <v>-43797063</v>
      </c>
      <c r="W20" s="220" t="s">
        <v>11</v>
      </c>
      <c r="X20" s="220" t="s">
        <v>11</v>
      </c>
    </row>
    <row r="21" spans="1:24" ht="15.95" customHeight="1" x14ac:dyDescent="0.15">
      <c r="A21" s="81" t="s">
        <v>326</v>
      </c>
      <c r="B21" s="88"/>
      <c r="C21" s="24"/>
      <c r="D21" s="127" t="s">
        <v>219</v>
      </c>
      <c r="E21" s="127"/>
      <c r="F21" s="109"/>
      <c r="G21" s="109"/>
      <c r="H21" s="109"/>
      <c r="I21" s="109"/>
      <c r="J21" s="100"/>
      <c r="K21" s="101">
        <v>0</v>
      </c>
      <c r="L21" s="128"/>
      <c r="M21" s="249"/>
      <c r="N21" s="250"/>
      <c r="O21" s="249"/>
      <c r="P21" s="250"/>
      <c r="Q21" s="104">
        <v>0</v>
      </c>
      <c r="R21" s="107"/>
      <c r="U21" s="220">
        <f t="shared" si="1"/>
        <v>0</v>
      </c>
      <c r="V21" s="220" t="s">
        <v>11</v>
      </c>
      <c r="W21" s="220" t="s">
        <v>11</v>
      </c>
      <c r="X21" s="220">
        <v>0</v>
      </c>
    </row>
    <row r="22" spans="1:24" ht="15.95" customHeight="1" x14ac:dyDescent="0.15">
      <c r="A22" s="81" t="s">
        <v>327</v>
      </c>
      <c r="B22" s="88"/>
      <c r="C22" s="24"/>
      <c r="D22" s="127" t="s">
        <v>220</v>
      </c>
      <c r="E22" s="127"/>
      <c r="F22" s="109"/>
      <c r="G22" s="109"/>
      <c r="H22" s="109"/>
      <c r="I22" s="109"/>
      <c r="J22" s="100"/>
      <c r="K22" s="101">
        <v>0</v>
      </c>
      <c r="L22" s="128"/>
      <c r="M22" s="249"/>
      <c r="N22" s="250"/>
      <c r="O22" s="249"/>
      <c r="P22" s="250"/>
      <c r="Q22" s="104">
        <v>0</v>
      </c>
      <c r="R22" s="107"/>
      <c r="U22" s="220">
        <f t="shared" si="1"/>
        <v>0</v>
      </c>
      <c r="V22" s="220" t="s">
        <v>11</v>
      </c>
      <c r="W22" s="220" t="s">
        <v>11</v>
      </c>
      <c r="X22" s="220">
        <v>0</v>
      </c>
    </row>
    <row r="23" spans="1:24" ht="15.95" customHeight="1" x14ac:dyDescent="0.15">
      <c r="A23" s="81" t="s">
        <v>328</v>
      </c>
      <c r="B23" s="88"/>
      <c r="C23" s="24"/>
      <c r="D23" s="127" t="s">
        <v>221</v>
      </c>
      <c r="E23" s="127"/>
      <c r="F23" s="109"/>
      <c r="G23" s="109"/>
      <c r="H23" s="109"/>
      <c r="I23" s="109"/>
      <c r="J23" s="100"/>
      <c r="K23" s="101">
        <v>35717</v>
      </c>
      <c r="L23" s="102"/>
      <c r="M23" s="249"/>
      <c r="N23" s="250"/>
      <c r="O23" s="249"/>
      <c r="P23" s="250"/>
      <c r="Q23" s="104">
        <v>35717</v>
      </c>
      <c r="R23" s="107"/>
      <c r="U23" s="220">
        <f t="shared" si="1"/>
        <v>35716819</v>
      </c>
      <c r="V23" s="220" t="s">
        <v>11</v>
      </c>
      <c r="W23" s="220" t="s">
        <v>11</v>
      </c>
      <c r="X23" s="220">
        <v>35716819</v>
      </c>
    </row>
    <row r="24" spans="1:24" ht="15.95" customHeight="1" x14ac:dyDescent="0.15">
      <c r="A24" s="81" t="s">
        <v>222</v>
      </c>
      <c r="B24" s="88"/>
      <c r="C24" s="110"/>
      <c r="D24" s="111" t="s">
        <v>35</v>
      </c>
      <c r="E24" s="111"/>
      <c r="F24" s="111"/>
      <c r="G24" s="129"/>
      <c r="H24" s="129"/>
      <c r="I24" s="129"/>
      <c r="J24" s="112"/>
      <c r="K24" s="113" t="s">
        <v>11</v>
      </c>
      <c r="L24" s="114"/>
      <c r="M24" s="113" t="s">
        <v>341</v>
      </c>
      <c r="N24" s="115"/>
      <c r="O24" s="113" t="s">
        <v>342</v>
      </c>
      <c r="P24" s="115"/>
      <c r="Q24" s="247"/>
      <c r="R24" s="248"/>
      <c r="S24" s="130"/>
      <c r="U24" s="220" t="str">
        <f t="shared" si="1"/>
        <v>-</v>
      </c>
      <c r="V24" s="220" t="s">
        <v>341</v>
      </c>
      <c r="W24" s="220" t="s">
        <v>340</v>
      </c>
      <c r="X24" s="220" t="s">
        <v>11</v>
      </c>
    </row>
    <row r="25" spans="1:24" ht="15.95" customHeight="1" thickBot="1" x14ac:dyDescent="0.2">
      <c r="A25" s="81" t="s">
        <v>223</v>
      </c>
      <c r="B25" s="88"/>
      <c r="C25" s="131"/>
      <c r="D25" s="132" t="s">
        <v>224</v>
      </c>
      <c r="E25" s="132"/>
      <c r="F25" s="133"/>
      <c r="G25" s="133"/>
      <c r="H25" s="134"/>
      <c r="I25" s="133"/>
      <c r="J25" s="135"/>
      <c r="K25" s="136">
        <v>3776909</v>
      </c>
      <c r="L25" s="137"/>
      <c r="M25" s="136">
        <v>-1130280</v>
      </c>
      <c r="N25" s="138"/>
      <c r="O25" s="136">
        <v>4871471</v>
      </c>
      <c r="P25" s="138" t="s">
        <v>338</v>
      </c>
      <c r="Q25" s="139">
        <v>35717</v>
      </c>
      <c r="R25" s="140"/>
      <c r="S25" s="130"/>
      <c r="U25" s="220">
        <f t="shared" si="1"/>
        <v>3776908553</v>
      </c>
      <c r="V25" s="220">
        <f>IF(AND(V14="-",COUNTIF(V19:V20,"-")=COUNTA(V19:V20),V24="-"),"-",SUM(V14,V19:V20,V24))</f>
        <v>-1130279608</v>
      </c>
      <c r="W25" s="220">
        <f>IF(AND(W13="-",W14="-",COUNTIF(W19:W20,"-")=COUNTA(W19:W20),W24="-"),"-",SUM(W13,W14,W19:W20,W24))</f>
        <v>4871471342</v>
      </c>
      <c r="X25" s="220">
        <f>IF(AND(X13="-",COUNTIF(X21:X23,"-")=COUNTA(X21:X23)),"-",SUM(X13,X21:X23))</f>
        <v>35716819</v>
      </c>
    </row>
    <row r="26" spans="1:24" ht="15.95" customHeight="1" thickBot="1" x14ac:dyDescent="0.2">
      <c r="A26" s="81" t="s">
        <v>225</v>
      </c>
      <c r="B26" s="88"/>
      <c r="C26" s="141" t="s">
        <v>226</v>
      </c>
      <c r="D26" s="142"/>
      <c r="E26" s="142"/>
      <c r="F26" s="142"/>
      <c r="G26" s="143"/>
      <c r="H26" s="143"/>
      <c r="I26" s="143"/>
      <c r="J26" s="144"/>
      <c r="K26" s="145">
        <v>89785560</v>
      </c>
      <c r="L26" s="146" t="s">
        <v>338</v>
      </c>
      <c r="M26" s="145">
        <v>162282509</v>
      </c>
      <c r="N26" s="147" t="s">
        <v>338</v>
      </c>
      <c r="O26" s="145">
        <v>-72581465</v>
      </c>
      <c r="P26" s="147" t="s">
        <v>338</v>
      </c>
      <c r="Q26" s="148">
        <v>84517</v>
      </c>
      <c r="R26" s="149"/>
      <c r="S26" s="130"/>
      <c r="U26" s="220">
        <f t="shared" si="1"/>
        <v>89785559890</v>
      </c>
      <c r="V26" s="220">
        <v>162282508652</v>
      </c>
      <c r="W26" s="220">
        <v>-72581465401</v>
      </c>
      <c r="X26" s="220">
        <f>IF(AND(X8="-",X25="-"),"-",SUM(X8,X25))</f>
        <v>84516639</v>
      </c>
    </row>
    <row r="27" spans="1:24" ht="6.75" customHeight="1" x14ac:dyDescent="0.15">
      <c r="B27" s="88"/>
      <c r="C27" s="150"/>
      <c r="D27" s="151"/>
      <c r="E27" s="151"/>
      <c r="F27" s="151"/>
      <c r="G27" s="151"/>
      <c r="H27" s="151"/>
      <c r="I27" s="151"/>
      <c r="J27" s="151"/>
      <c r="K27" s="88"/>
      <c r="L27" s="88"/>
      <c r="M27" s="88"/>
      <c r="N27" s="88"/>
      <c r="O27" s="88"/>
      <c r="P27" s="88"/>
      <c r="Q27" s="88"/>
      <c r="R27" s="19"/>
      <c r="S27" s="130"/>
    </row>
    <row r="28" spans="1:24" ht="15.6" customHeight="1" x14ac:dyDescent="0.15">
      <c r="B28" s="88"/>
      <c r="C28" s="152"/>
      <c r="D28" s="153" t="s">
        <v>321</v>
      </c>
      <c r="F28" s="154"/>
      <c r="G28" s="155"/>
      <c r="H28" s="154"/>
      <c r="I28" s="154"/>
      <c r="J28" s="152"/>
      <c r="K28" s="88"/>
      <c r="L28" s="88"/>
      <c r="M28" s="88"/>
      <c r="N28" s="88"/>
      <c r="O28" s="88"/>
      <c r="P28" s="88"/>
      <c r="Q28" s="88"/>
      <c r="R28" s="19"/>
      <c r="S28" s="130"/>
    </row>
  </sheetData>
  <mergeCells count="34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Q24:R24"/>
    <mergeCell ref="M21:N21"/>
    <mergeCell ref="O21:P21"/>
    <mergeCell ref="M22:N22"/>
    <mergeCell ref="O22:P22"/>
    <mergeCell ref="M23:N23"/>
    <mergeCell ref="O23:P23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62"/>
  <sheetViews>
    <sheetView topLeftCell="B1" zoomScale="85" zoomScaleNormal="85" workbookViewId="0">
      <selection activeCell="C1" sqref="C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9" s="49" customFormat="1" x14ac:dyDescent="0.15">
      <c r="A1" s="1"/>
      <c r="B1" s="156"/>
      <c r="C1" s="156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39" s="49" customFormat="1" ht="24" x14ac:dyDescent="0.15">
      <c r="A2" s="1"/>
      <c r="B2" s="157"/>
      <c r="C2" s="286" t="s">
        <v>343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39" s="49" customFormat="1" ht="14.25" x14ac:dyDescent="0.15">
      <c r="A3" s="158"/>
      <c r="B3" s="159"/>
      <c r="C3" s="287" t="s">
        <v>336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39" s="49" customFormat="1" ht="14.25" x14ac:dyDescent="0.15">
      <c r="A4" s="158"/>
      <c r="B4" s="159"/>
      <c r="C4" s="287" t="s">
        <v>344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39" s="49" customFormat="1" ht="14.25" thickBot="1" x14ac:dyDescent="0.2">
      <c r="A5" s="158"/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 t="s">
        <v>332</v>
      </c>
    </row>
    <row r="6" spans="1:39" s="49" customFormat="1" x14ac:dyDescent="0.15">
      <c r="A6" s="158"/>
      <c r="B6" s="159"/>
      <c r="C6" s="288" t="s">
        <v>0</v>
      </c>
      <c r="D6" s="289"/>
      <c r="E6" s="289"/>
      <c r="F6" s="289"/>
      <c r="G6" s="289"/>
      <c r="H6" s="289"/>
      <c r="I6" s="289"/>
      <c r="J6" s="290"/>
      <c r="K6" s="290"/>
      <c r="L6" s="291"/>
      <c r="M6" s="295" t="s">
        <v>316</v>
      </c>
      <c r="N6" s="296"/>
    </row>
    <row r="7" spans="1:39" s="49" customFormat="1" ht="14.25" thickBot="1" x14ac:dyDescent="0.2">
      <c r="A7" s="158" t="s">
        <v>314</v>
      </c>
      <c r="B7" s="159"/>
      <c r="C7" s="292"/>
      <c r="D7" s="293"/>
      <c r="E7" s="293"/>
      <c r="F7" s="293"/>
      <c r="G7" s="293"/>
      <c r="H7" s="293"/>
      <c r="I7" s="293"/>
      <c r="J7" s="293"/>
      <c r="K7" s="293"/>
      <c r="L7" s="294"/>
      <c r="M7" s="297"/>
      <c r="N7" s="298"/>
    </row>
    <row r="8" spans="1:39" s="49" customFormat="1" x14ac:dyDescent="0.15">
      <c r="A8" s="162"/>
      <c r="B8" s="163"/>
      <c r="C8" s="164" t="s">
        <v>329</v>
      </c>
      <c r="D8" s="165"/>
      <c r="E8" s="165"/>
      <c r="F8" s="166"/>
      <c r="G8" s="166"/>
      <c r="H8" s="167"/>
      <c r="I8" s="166"/>
      <c r="J8" s="167"/>
      <c r="K8" s="167"/>
      <c r="L8" s="168"/>
      <c r="M8" s="169"/>
      <c r="N8" s="170"/>
      <c r="AM8" s="221"/>
    </row>
    <row r="9" spans="1:39" s="49" customFormat="1" x14ac:dyDescent="0.15">
      <c r="A9" s="1" t="s">
        <v>229</v>
      </c>
      <c r="B9" s="3"/>
      <c r="C9" s="171"/>
      <c r="D9" s="172" t="s">
        <v>230</v>
      </c>
      <c r="E9" s="172"/>
      <c r="F9" s="173"/>
      <c r="G9" s="173"/>
      <c r="H9" s="160"/>
      <c r="I9" s="173"/>
      <c r="J9" s="160"/>
      <c r="K9" s="160"/>
      <c r="L9" s="174"/>
      <c r="M9" s="175">
        <v>54931192</v>
      </c>
      <c r="N9" s="176"/>
      <c r="Q9" s="49">
        <f>IF(AND(Q10="-",Q15="-"),"-",SUM(Q10,Q15))</f>
        <v>54931192382</v>
      </c>
      <c r="AM9" s="221"/>
    </row>
    <row r="10" spans="1:39" s="49" customFormat="1" x14ac:dyDescent="0.15">
      <c r="A10" s="1" t="s">
        <v>231</v>
      </c>
      <c r="B10" s="3"/>
      <c r="C10" s="171"/>
      <c r="D10" s="172"/>
      <c r="E10" s="172" t="s">
        <v>232</v>
      </c>
      <c r="F10" s="173"/>
      <c r="G10" s="173"/>
      <c r="H10" s="173"/>
      <c r="I10" s="173"/>
      <c r="J10" s="160"/>
      <c r="K10" s="160"/>
      <c r="L10" s="174"/>
      <c r="M10" s="175">
        <v>16980502</v>
      </c>
      <c r="N10" s="176"/>
      <c r="Q10" s="49">
        <f>IF(COUNTIF(Q11:Q14,"-")=COUNTA(Q11:Q14),"-",SUM(Q11:Q14))</f>
        <v>16980502403</v>
      </c>
      <c r="AM10" s="221"/>
    </row>
    <row r="11" spans="1:39" s="49" customFormat="1" x14ac:dyDescent="0.15">
      <c r="A11" s="1" t="s">
        <v>233</v>
      </c>
      <c r="B11" s="3"/>
      <c r="C11" s="171"/>
      <c r="D11" s="172"/>
      <c r="E11" s="172"/>
      <c r="F11" s="173" t="s">
        <v>234</v>
      </c>
      <c r="G11" s="173"/>
      <c r="H11" s="173"/>
      <c r="I11" s="173"/>
      <c r="J11" s="160"/>
      <c r="K11" s="160"/>
      <c r="L11" s="174"/>
      <c r="M11" s="175">
        <v>6082170</v>
      </c>
      <c r="N11" s="176"/>
      <c r="Q11" s="49">
        <v>6082170094</v>
      </c>
      <c r="AM11" s="221"/>
    </row>
    <row r="12" spans="1:39" s="49" customFormat="1" x14ac:dyDescent="0.15">
      <c r="A12" s="1" t="s">
        <v>235</v>
      </c>
      <c r="B12" s="3"/>
      <c r="C12" s="171"/>
      <c r="D12" s="172"/>
      <c r="E12" s="172"/>
      <c r="F12" s="173" t="s">
        <v>236</v>
      </c>
      <c r="G12" s="173"/>
      <c r="H12" s="173"/>
      <c r="I12" s="173"/>
      <c r="J12" s="160"/>
      <c r="K12" s="160"/>
      <c r="L12" s="174"/>
      <c r="M12" s="175">
        <v>9444388</v>
      </c>
      <c r="N12" s="176"/>
      <c r="Q12" s="49">
        <v>9444387894</v>
      </c>
      <c r="AM12" s="221"/>
    </row>
    <row r="13" spans="1:39" s="49" customFormat="1" x14ac:dyDescent="0.15">
      <c r="A13" s="1" t="s">
        <v>237</v>
      </c>
      <c r="B13" s="3"/>
      <c r="C13" s="177"/>
      <c r="D13" s="160"/>
      <c r="E13" s="160"/>
      <c r="F13" s="160" t="s">
        <v>238</v>
      </c>
      <c r="G13" s="160"/>
      <c r="H13" s="160"/>
      <c r="I13" s="160"/>
      <c r="J13" s="160"/>
      <c r="K13" s="160"/>
      <c r="L13" s="174"/>
      <c r="M13" s="175">
        <v>194644</v>
      </c>
      <c r="N13" s="176"/>
      <c r="Q13" s="49">
        <v>194644026</v>
      </c>
      <c r="AM13" s="221"/>
    </row>
    <row r="14" spans="1:39" s="49" customFormat="1" x14ac:dyDescent="0.15">
      <c r="A14" s="1" t="s">
        <v>239</v>
      </c>
      <c r="B14" s="3"/>
      <c r="C14" s="178"/>
      <c r="D14" s="179"/>
      <c r="E14" s="160"/>
      <c r="F14" s="179" t="s">
        <v>240</v>
      </c>
      <c r="G14" s="179"/>
      <c r="H14" s="179"/>
      <c r="I14" s="179"/>
      <c r="J14" s="160"/>
      <c r="K14" s="160"/>
      <c r="L14" s="174"/>
      <c r="M14" s="175">
        <v>1259300</v>
      </c>
      <c r="N14" s="176"/>
      <c r="Q14" s="49">
        <v>1259300389</v>
      </c>
      <c r="AM14" s="221"/>
    </row>
    <row r="15" spans="1:39" s="49" customFormat="1" x14ac:dyDescent="0.15">
      <c r="A15" s="1" t="s">
        <v>241</v>
      </c>
      <c r="B15" s="3"/>
      <c r="C15" s="177"/>
      <c r="D15" s="179"/>
      <c r="E15" s="160" t="s">
        <v>242</v>
      </c>
      <c r="F15" s="179"/>
      <c r="G15" s="179"/>
      <c r="H15" s="179"/>
      <c r="I15" s="179"/>
      <c r="J15" s="160"/>
      <c r="K15" s="160"/>
      <c r="L15" s="174"/>
      <c r="M15" s="175">
        <v>37950690</v>
      </c>
      <c r="N15" s="176"/>
      <c r="Q15" s="49">
        <f>IF(COUNTIF(Q16:Q19,"-")=COUNTA(Q16:Q19),"-",SUM(Q16:Q19))</f>
        <v>37950689979</v>
      </c>
      <c r="AM15" s="221"/>
    </row>
    <row r="16" spans="1:39" s="49" customFormat="1" x14ac:dyDescent="0.15">
      <c r="A16" s="1" t="s">
        <v>243</v>
      </c>
      <c r="B16" s="3"/>
      <c r="C16" s="177"/>
      <c r="D16" s="179"/>
      <c r="E16" s="179"/>
      <c r="F16" s="160" t="s">
        <v>244</v>
      </c>
      <c r="G16" s="179"/>
      <c r="H16" s="179"/>
      <c r="I16" s="179"/>
      <c r="J16" s="160"/>
      <c r="K16" s="160"/>
      <c r="L16" s="174"/>
      <c r="M16" s="175">
        <v>30509118</v>
      </c>
      <c r="N16" s="176"/>
      <c r="Q16" s="49">
        <v>30509118041</v>
      </c>
      <c r="AM16" s="221"/>
    </row>
    <row r="17" spans="1:39" s="49" customFormat="1" x14ac:dyDescent="0.15">
      <c r="A17" s="1" t="s">
        <v>245</v>
      </c>
      <c r="B17" s="3"/>
      <c r="C17" s="177"/>
      <c r="D17" s="179"/>
      <c r="E17" s="179"/>
      <c r="F17" s="160" t="s">
        <v>246</v>
      </c>
      <c r="G17" s="179"/>
      <c r="H17" s="179"/>
      <c r="I17" s="179"/>
      <c r="J17" s="160"/>
      <c r="K17" s="160"/>
      <c r="L17" s="174"/>
      <c r="M17" s="175">
        <v>7437859</v>
      </c>
      <c r="N17" s="176"/>
      <c r="Q17" s="49">
        <v>7437859423</v>
      </c>
      <c r="AM17" s="221"/>
    </row>
    <row r="18" spans="1:39" s="49" customFormat="1" x14ac:dyDescent="0.15">
      <c r="A18" s="1" t="s">
        <v>247</v>
      </c>
      <c r="B18" s="3"/>
      <c r="C18" s="177"/>
      <c r="D18" s="160"/>
      <c r="E18" s="179"/>
      <c r="F18" s="160" t="s">
        <v>248</v>
      </c>
      <c r="G18" s="179"/>
      <c r="H18" s="179"/>
      <c r="I18" s="179"/>
      <c r="J18" s="160"/>
      <c r="K18" s="160"/>
      <c r="L18" s="174"/>
      <c r="M18" s="175">
        <v>0</v>
      </c>
      <c r="N18" s="180"/>
      <c r="Q18" s="49">
        <v>0</v>
      </c>
      <c r="AM18" s="221"/>
    </row>
    <row r="19" spans="1:39" s="49" customFormat="1" x14ac:dyDescent="0.15">
      <c r="A19" s="1" t="s">
        <v>249</v>
      </c>
      <c r="B19" s="3"/>
      <c r="C19" s="177"/>
      <c r="D19" s="160"/>
      <c r="E19" s="181"/>
      <c r="F19" s="179" t="s">
        <v>240</v>
      </c>
      <c r="G19" s="160"/>
      <c r="H19" s="179"/>
      <c r="I19" s="179"/>
      <c r="J19" s="160"/>
      <c r="K19" s="160"/>
      <c r="L19" s="174"/>
      <c r="M19" s="175">
        <v>3713</v>
      </c>
      <c r="N19" s="176"/>
      <c r="Q19" s="49">
        <v>3712515</v>
      </c>
      <c r="AM19" s="221"/>
    </row>
    <row r="20" spans="1:39" s="49" customFormat="1" x14ac:dyDescent="0.15">
      <c r="A20" s="1" t="s">
        <v>250</v>
      </c>
      <c r="B20" s="3"/>
      <c r="C20" s="177"/>
      <c r="D20" s="160" t="s">
        <v>251</v>
      </c>
      <c r="E20" s="181"/>
      <c r="F20" s="179"/>
      <c r="G20" s="179"/>
      <c r="H20" s="179"/>
      <c r="I20" s="179"/>
      <c r="J20" s="160"/>
      <c r="K20" s="160"/>
      <c r="L20" s="174"/>
      <c r="M20" s="175">
        <v>61312947</v>
      </c>
      <c r="N20" s="176"/>
      <c r="Q20" s="49">
        <f>IF(COUNTIF(Q21:Q24,"-")=COUNTA(Q21:Q24),"-",SUM(Q21:Q24))</f>
        <v>61312946968</v>
      </c>
      <c r="AM20" s="221"/>
    </row>
    <row r="21" spans="1:39" s="49" customFormat="1" x14ac:dyDescent="0.15">
      <c r="A21" s="1" t="s">
        <v>252</v>
      </c>
      <c r="B21" s="3"/>
      <c r="C21" s="177"/>
      <c r="D21" s="160"/>
      <c r="E21" s="181" t="s">
        <v>253</v>
      </c>
      <c r="F21" s="179"/>
      <c r="G21" s="179"/>
      <c r="H21" s="179"/>
      <c r="I21" s="179"/>
      <c r="J21" s="160"/>
      <c r="K21" s="160"/>
      <c r="L21" s="174"/>
      <c r="M21" s="175">
        <v>32319243</v>
      </c>
      <c r="N21" s="176"/>
      <c r="Q21" s="49">
        <v>32319242731</v>
      </c>
      <c r="AM21" s="221"/>
    </row>
    <row r="22" spans="1:39" s="49" customFormat="1" x14ac:dyDescent="0.15">
      <c r="A22" s="1" t="s">
        <v>254</v>
      </c>
      <c r="B22" s="3"/>
      <c r="C22" s="177"/>
      <c r="D22" s="160"/>
      <c r="E22" s="181" t="s">
        <v>255</v>
      </c>
      <c r="F22" s="179"/>
      <c r="G22" s="179"/>
      <c r="H22" s="179"/>
      <c r="I22" s="179"/>
      <c r="J22" s="160"/>
      <c r="K22" s="160"/>
      <c r="L22" s="174"/>
      <c r="M22" s="175">
        <v>22618606</v>
      </c>
      <c r="N22" s="176"/>
      <c r="Q22" s="49">
        <v>22618606173</v>
      </c>
      <c r="AM22" s="221"/>
    </row>
    <row r="23" spans="1:39" s="49" customFormat="1" x14ac:dyDescent="0.15">
      <c r="A23" s="1" t="s">
        <v>256</v>
      </c>
      <c r="B23" s="3"/>
      <c r="C23" s="177"/>
      <c r="D23" s="160"/>
      <c r="E23" s="181" t="s">
        <v>257</v>
      </c>
      <c r="F23" s="179"/>
      <c r="G23" s="179"/>
      <c r="H23" s="179"/>
      <c r="I23" s="179"/>
      <c r="J23" s="160"/>
      <c r="K23" s="160"/>
      <c r="L23" s="174"/>
      <c r="M23" s="175">
        <v>4642332</v>
      </c>
      <c r="N23" s="176"/>
      <c r="Q23" s="49">
        <v>4642331737</v>
      </c>
      <c r="AM23" s="221"/>
    </row>
    <row r="24" spans="1:39" s="49" customFormat="1" x14ac:dyDescent="0.15">
      <c r="A24" s="1" t="s">
        <v>258</v>
      </c>
      <c r="B24" s="3"/>
      <c r="C24" s="177"/>
      <c r="D24" s="160"/>
      <c r="E24" s="181" t="s">
        <v>259</v>
      </c>
      <c r="F24" s="179"/>
      <c r="G24" s="179"/>
      <c r="H24" s="179"/>
      <c r="I24" s="181"/>
      <c r="J24" s="160"/>
      <c r="K24" s="160"/>
      <c r="L24" s="174"/>
      <c r="M24" s="175">
        <v>1732766</v>
      </c>
      <c r="N24" s="176"/>
      <c r="Q24" s="49">
        <v>1732766327</v>
      </c>
      <c r="AM24" s="221"/>
    </row>
    <row r="25" spans="1:39" s="49" customFormat="1" x14ac:dyDescent="0.15">
      <c r="A25" s="1" t="s">
        <v>260</v>
      </c>
      <c r="B25" s="3"/>
      <c r="C25" s="177"/>
      <c r="D25" s="160" t="s">
        <v>261</v>
      </c>
      <c r="E25" s="181"/>
      <c r="F25" s="179"/>
      <c r="G25" s="179"/>
      <c r="H25" s="179"/>
      <c r="I25" s="181"/>
      <c r="J25" s="160"/>
      <c r="K25" s="160"/>
      <c r="L25" s="174"/>
      <c r="M25" s="175">
        <v>242818</v>
      </c>
      <c r="N25" s="176"/>
      <c r="Q25" s="49">
        <f>IF(COUNTIF(Q26:Q27,"-")=COUNTA(Q26:Q27),"-",SUM(Q26:Q27))</f>
        <v>242817645</v>
      </c>
      <c r="AM25" s="221"/>
    </row>
    <row r="26" spans="1:39" s="49" customFormat="1" x14ac:dyDescent="0.15">
      <c r="A26" s="1" t="s">
        <v>262</v>
      </c>
      <c r="B26" s="3"/>
      <c r="C26" s="177"/>
      <c r="D26" s="160"/>
      <c r="E26" s="181" t="s">
        <v>263</v>
      </c>
      <c r="F26" s="179"/>
      <c r="G26" s="179"/>
      <c r="H26" s="179"/>
      <c r="I26" s="179"/>
      <c r="J26" s="160"/>
      <c r="K26" s="160"/>
      <c r="L26" s="174"/>
      <c r="M26" s="175">
        <v>242818</v>
      </c>
      <c r="N26" s="176"/>
      <c r="Q26" s="49">
        <v>242817645</v>
      </c>
      <c r="AM26" s="221"/>
    </row>
    <row r="27" spans="1:39" s="49" customFormat="1" x14ac:dyDescent="0.15">
      <c r="A27" s="1" t="s">
        <v>264</v>
      </c>
      <c r="B27" s="3"/>
      <c r="C27" s="177"/>
      <c r="D27" s="160"/>
      <c r="E27" s="181" t="s">
        <v>240</v>
      </c>
      <c r="F27" s="179"/>
      <c r="G27" s="179"/>
      <c r="H27" s="179"/>
      <c r="I27" s="179"/>
      <c r="J27" s="160"/>
      <c r="K27" s="160"/>
      <c r="L27" s="174"/>
      <c r="M27" s="175">
        <v>0</v>
      </c>
      <c r="N27" s="176"/>
      <c r="Q27" s="49">
        <v>0</v>
      </c>
      <c r="AM27" s="221"/>
    </row>
    <row r="28" spans="1:39" s="49" customFormat="1" x14ac:dyDescent="0.15">
      <c r="A28" s="1" t="s">
        <v>265</v>
      </c>
      <c r="B28" s="3"/>
      <c r="C28" s="177"/>
      <c r="D28" s="160" t="s">
        <v>266</v>
      </c>
      <c r="E28" s="181"/>
      <c r="F28" s="179"/>
      <c r="G28" s="179"/>
      <c r="H28" s="179"/>
      <c r="I28" s="179"/>
      <c r="J28" s="160"/>
      <c r="K28" s="160"/>
      <c r="L28" s="174"/>
      <c r="M28" s="175">
        <v>140151</v>
      </c>
      <c r="N28" s="176"/>
      <c r="Q28" s="49">
        <v>140151248</v>
      </c>
      <c r="AM28" s="221"/>
    </row>
    <row r="29" spans="1:39" s="49" customFormat="1" x14ac:dyDescent="0.15">
      <c r="A29" s="1" t="s">
        <v>227</v>
      </c>
      <c r="B29" s="3"/>
      <c r="C29" s="182" t="s">
        <v>228</v>
      </c>
      <c r="D29" s="183"/>
      <c r="E29" s="184"/>
      <c r="F29" s="185"/>
      <c r="G29" s="185"/>
      <c r="H29" s="185"/>
      <c r="I29" s="185"/>
      <c r="J29" s="183"/>
      <c r="K29" s="183"/>
      <c r="L29" s="186"/>
      <c r="M29" s="187">
        <v>6279088</v>
      </c>
      <c r="N29" s="188"/>
      <c r="Q29" s="49">
        <f>IF(COUNTIF(Q9:Q28,"-")=COUNTA(Q9:Q28),"-",SUM(Q20,Q28)-SUM(Q9,Q25))</f>
        <v>6279088189</v>
      </c>
      <c r="AM29" s="221"/>
    </row>
    <row r="30" spans="1:39" s="49" customFormat="1" x14ac:dyDescent="0.15">
      <c r="A30" s="1"/>
      <c r="B30" s="3"/>
      <c r="C30" s="177" t="s">
        <v>330</v>
      </c>
      <c r="D30" s="160"/>
      <c r="E30" s="181"/>
      <c r="F30" s="179"/>
      <c r="G30" s="179"/>
      <c r="H30" s="179"/>
      <c r="I30" s="181"/>
      <c r="J30" s="160"/>
      <c r="K30" s="160"/>
      <c r="L30" s="174"/>
      <c r="M30" s="189"/>
      <c r="N30" s="190"/>
      <c r="AM30" s="221"/>
    </row>
    <row r="31" spans="1:39" s="49" customFormat="1" x14ac:dyDescent="0.15">
      <c r="A31" s="1" t="s">
        <v>269</v>
      </c>
      <c r="B31" s="3"/>
      <c r="C31" s="177"/>
      <c r="D31" s="160" t="s">
        <v>270</v>
      </c>
      <c r="E31" s="181"/>
      <c r="F31" s="179"/>
      <c r="G31" s="179"/>
      <c r="H31" s="179"/>
      <c r="I31" s="179"/>
      <c r="J31" s="160"/>
      <c r="K31" s="160"/>
      <c r="L31" s="174"/>
      <c r="M31" s="175">
        <v>4379989</v>
      </c>
      <c r="N31" s="176" t="s">
        <v>338</v>
      </c>
      <c r="Q31" s="49">
        <f>IF(COUNTIF(Q32:Q36,"-")=COUNTA(Q32:Q36),"-",SUM(Q32:Q36))</f>
        <v>4379988559</v>
      </c>
      <c r="AM31" s="221"/>
    </row>
    <row r="32" spans="1:39" s="49" customFormat="1" x14ac:dyDescent="0.15">
      <c r="A32" s="1" t="s">
        <v>271</v>
      </c>
      <c r="B32" s="3"/>
      <c r="C32" s="177"/>
      <c r="D32" s="160"/>
      <c r="E32" s="181" t="s">
        <v>272</v>
      </c>
      <c r="F32" s="179"/>
      <c r="G32" s="179"/>
      <c r="H32" s="179"/>
      <c r="I32" s="179"/>
      <c r="J32" s="160"/>
      <c r="K32" s="160"/>
      <c r="L32" s="174"/>
      <c r="M32" s="175">
        <v>2564329</v>
      </c>
      <c r="N32" s="176"/>
      <c r="Q32" s="49">
        <v>2564328813</v>
      </c>
      <c r="AM32" s="221"/>
    </row>
    <row r="33" spans="1:39" s="49" customFormat="1" x14ac:dyDescent="0.15">
      <c r="A33" s="1" t="s">
        <v>273</v>
      </c>
      <c r="B33" s="3"/>
      <c r="C33" s="177"/>
      <c r="D33" s="160"/>
      <c r="E33" s="181" t="s">
        <v>274</v>
      </c>
      <c r="F33" s="179"/>
      <c r="G33" s="179"/>
      <c r="H33" s="179"/>
      <c r="I33" s="179"/>
      <c r="J33" s="160"/>
      <c r="K33" s="160"/>
      <c r="L33" s="174"/>
      <c r="M33" s="175">
        <v>1873679</v>
      </c>
      <c r="N33" s="176"/>
      <c r="Q33" s="49">
        <v>1873678588</v>
      </c>
      <c r="AM33" s="221"/>
    </row>
    <row r="34" spans="1:39" s="49" customFormat="1" x14ac:dyDescent="0.15">
      <c r="A34" s="1" t="s">
        <v>275</v>
      </c>
      <c r="B34" s="3"/>
      <c r="C34" s="177"/>
      <c r="D34" s="160"/>
      <c r="E34" s="181" t="s">
        <v>276</v>
      </c>
      <c r="F34" s="179"/>
      <c r="G34" s="179"/>
      <c r="H34" s="179"/>
      <c r="I34" s="179"/>
      <c r="J34" s="160"/>
      <c r="K34" s="160"/>
      <c r="L34" s="174"/>
      <c r="M34" s="175">
        <v>0</v>
      </c>
      <c r="N34" s="176"/>
      <c r="Q34" s="49">
        <v>0</v>
      </c>
      <c r="AM34" s="221"/>
    </row>
    <row r="35" spans="1:39" s="49" customFormat="1" x14ac:dyDescent="0.15">
      <c r="A35" s="1" t="s">
        <v>277</v>
      </c>
      <c r="B35" s="3"/>
      <c r="C35" s="177"/>
      <c r="D35" s="160"/>
      <c r="E35" s="181" t="s">
        <v>278</v>
      </c>
      <c r="F35" s="179"/>
      <c r="G35" s="179"/>
      <c r="H35" s="179"/>
      <c r="I35" s="179"/>
      <c r="J35" s="160"/>
      <c r="K35" s="160"/>
      <c r="L35" s="174"/>
      <c r="M35" s="175">
        <v>246</v>
      </c>
      <c r="N35" s="176"/>
      <c r="Q35" s="49">
        <v>245560</v>
      </c>
      <c r="AM35" s="221"/>
    </row>
    <row r="36" spans="1:39" s="49" customFormat="1" x14ac:dyDescent="0.15">
      <c r="A36" s="1" t="s">
        <v>279</v>
      </c>
      <c r="B36" s="3"/>
      <c r="C36" s="177"/>
      <c r="D36" s="160"/>
      <c r="E36" s="181" t="s">
        <v>240</v>
      </c>
      <c r="F36" s="179"/>
      <c r="G36" s="179"/>
      <c r="H36" s="179"/>
      <c r="I36" s="179"/>
      <c r="J36" s="160"/>
      <c r="K36" s="160"/>
      <c r="L36" s="174"/>
      <c r="M36" s="175">
        <v>-58264</v>
      </c>
      <c r="N36" s="176"/>
      <c r="Q36" s="49">
        <v>-58264402</v>
      </c>
      <c r="AM36" s="221"/>
    </row>
    <row r="37" spans="1:39" s="49" customFormat="1" x14ac:dyDescent="0.15">
      <c r="A37" s="1" t="s">
        <v>280</v>
      </c>
      <c r="B37" s="3"/>
      <c r="C37" s="177"/>
      <c r="D37" s="160" t="s">
        <v>281</v>
      </c>
      <c r="E37" s="181"/>
      <c r="F37" s="179"/>
      <c r="G37" s="179"/>
      <c r="H37" s="179"/>
      <c r="I37" s="181"/>
      <c r="J37" s="160"/>
      <c r="K37" s="160"/>
      <c r="L37" s="174"/>
      <c r="M37" s="175">
        <v>2303114</v>
      </c>
      <c r="N37" s="176"/>
      <c r="Q37" s="49">
        <f>IF(COUNTIF(Q38:Q42,"-")=COUNTA(Q38:Q42),"-",SUM(Q38:Q42))</f>
        <v>2303114437</v>
      </c>
      <c r="AM37" s="221"/>
    </row>
    <row r="38" spans="1:39" s="49" customFormat="1" x14ac:dyDescent="0.15">
      <c r="A38" s="1" t="s">
        <v>282</v>
      </c>
      <c r="B38" s="3"/>
      <c r="C38" s="177"/>
      <c r="D38" s="160"/>
      <c r="E38" s="181" t="s">
        <v>255</v>
      </c>
      <c r="F38" s="179"/>
      <c r="G38" s="179"/>
      <c r="H38" s="179"/>
      <c r="I38" s="181"/>
      <c r="J38" s="160"/>
      <c r="K38" s="160"/>
      <c r="L38" s="174"/>
      <c r="M38" s="175">
        <v>741600</v>
      </c>
      <c r="N38" s="176"/>
      <c r="Q38" s="49">
        <v>741600065</v>
      </c>
      <c r="AM38" s="221"/>
    </row>
    <row r="39" spans="1:39" s="49" customFormat="1" x14ac:dyDescent="0.15">
      <c r="A39" s="1" t="s">
        <v>283</v>
      </c>
      <c r="B39" s="3"/>
      <c r="C39" s="177"/>
      <c r="D39" s="160"/>
      <c r="E39" s="181" t="s">
        <v>284</v>
      </c>
      <c r="F39" s="179"/>
      <c r="G39" s="179"/>
      <c r="H39" s="179"/>
      <c r="I39" s="181"/>
      <c r="J39" s="160"/>
      <c r="K39" s="160"/>
      <c r="L39" s="174"/>
      <c r="M39" s="175">
        <v>1568859</v>
      </c>
      <c r="N39" s="176"/>
      <c r="Q39" s="49">
        <v>1568858955</v>
      </c>
      <c r="AM39" s="221"/>
    </row>
    <row r="40" spans="1:39" s="49" customFormat="1" x14ac:dyDescent="0.15">
      <c r="A40" s="1" t="s">
        <v>285</v>
      </c>
      <c r="B40" s="3"/>
      <c r="C40" s="177"/>
      <c r="D40" s="160"/>
      <c r="E40" s="181" t="s">
        <v>286</v>
      </c>
      <c r="F40" s="179"/>
      <c r="G40" s="160"/>
      <c r="H40" s="179"/>
      <c r="I40" s="179"/>
      <c r="J40" s="160"/>
      <c r="K40" s="160"/>
      <c r="L40" s="174"/>
      <c r="M40" s="175">
        <v>7819</v>
      </c>
      <c r="N40" s="176"/>
      <c r="Q40" s="49">
        <v>7819125</v>
      </c>
      <c r="AM40" s="221"/>
    </row>
    <row r="41" spans="1:39" s="49" customFormat="1" x14ac:dyDescent="0.15">
      <c r="A41" s="1" t="s">
        <v>287</v>
      </c>
      <c r="B41" s="3"/>
      <c r="C41" s="177"/>
      <c r="D41" s="160"/>
      <c r="E41" s="181" t="s">
        <v>288</v>
      </c>
      <c r="F41" s="179"/>
      <c r="G41" s="160"/>
      <c r="H41" s="179"/>
      <c r="I41" s="179"/>
      <c r="J41" s="160"/>
      <c r="K41" s="160"/>
      <c r="L41" s="174"/>
      <c r="M41" s="175">
        <v>1242</v>
      </c>
      <c r="N41" s="176"/>
      <c r="Q41" s="49">
        <v>1242363</v>
      </c>
      <c r="AM41" s="221"/>
    </row>
    <row r="42" spans="1:39" s="49" customFormat="1" x14ac:dyDescent="0.15">
      <c r="A42" s="1" t="s">
        <v>289</v>
      </c>
      <c r="B42" s="3"/>
      <c r="C42" s="177"/>
      <c r="D42" s="160"/>
      <c r="E42" s="181" t="s">
        <v>259</v>
      </c>
      <c r="F42" s="179"/>
      <c r="G42" s="179"/>
      <c r="H42" s="179"/>
      <c r="I42" s="179"/>
      <c r="J42" s="160"/>
      <c r="K42" s="160"/>
      <c r="L42" s="174"/>
      <c r="M42" s="175">
        <v>-16406</v>
      </c>
      <c r="N42" s="176"/>
      <c r="Q42" s="49">
        <v>-16406071</v>
      </c>
      <c r="AM42" s="221"/>
    </row>
    <row r="43" spans="1:39" s="49" customFormat="1" x14ac:dyDescent="0.15">
      <c r="A43" s="1" t="s">
        <v>267</v>
      </c>
      <c r="B43" s="3"/>
      <c r="C43" s="182" t="s">
        <v>268</v>
      </c>
      <c r="D43" s="183"/>
      <c r="E43" s="184"/>
      <c r="F43" s="185"/>
      <c r="G43" s="185"/>
      <c r="H43" s="185"/>
      <c r="I43" s="185"/>
      <c r="J43" s="183"/>
      <c r="K43" s="183"/>
      <c r="L43" s="186"/>
      <c r="M43" s="187">
        <v>-2076874</v>
      </c>
      <c r="N43" s="188" t="s">
        <v>338</v>
      </c>
      <c r="Q43" s="49">
        <f>IF(AND(Q31="-",Q37="-"),"-",SUM(Q37)-SUM(Q31))</f>
        <v>-2076874122</v>
      </c>
      <c r="AM43" s="221"/>
    </row>
    <row r="44" spans="1:39" s="49" customFormat="1" x14ac:dyDescent="0.15">
      <c r="A44" s="1"/>
      <c r="B44" s="3"/>
      <c r="C44" s="177" t="s">
        <v>331</v>
      </c>
      <c r="D44" s="160"/>
      <c r="E44" s="181"/>
      <c r="F44" s="179"/>
      <c r="G44" s="179"/>
      <c r="H44" s="179"/>
      <c r="I44" s="179"/>
      <c r="J44" s="160"/>
      <c r="K44" s="160"/>
      <c r="L44" s="174"/>
      <c r="M44" s="189"/>
      <c r="N44" s="190"/>
      <c r="AM44" s="221"/>
    </row>
    <row r="45" spans="1:39" s="49" customFormat="1" x14ac:dyDescent="0.15">
      <c r="A45" s="1" t="s">
        <v>292</v>
      </c>
      <c r="B45" s="3"/>
      <c r="C45" s="177"/>
      <c r="D45" s="160" t="s">
        <v>293</v>
      </c>
      <c r="E45" s="181"/>
      <c r="F45" s="179"/>
      <c r="G45" s="179"/>
      <c r="H45" s="179"/>
      <c r="I45" s="179"/>
      <c r="J45" s="160"/>
      <c r="K45" s="160"/>
      <c r="L45" s="174"/>
      <c r="M45" s="175">
        <v>6738741</v>
      </c>
      <c r="N45" s="176"/>
      <c r="Q45" s="49">
        <f>IF(COUNTIF(Q46:Q47,"-")=COUNTA(Q46:Q47),"-",SUM(Q46:Q47))</f>
        <v>6738741415</v>
      </c>
      <c r="AM45" s="221"/>
    </row>
    <row r="46" spans="1:39" s="49" customFormat="1" x14ac:dyDescent="0.15">
      <c r="A46" s="1" t="s">
        <v>294</v>
      </c>
      <c r="B46" s="3"/>
      <c r="C46" s="177"/>
      <c r="D46" s="160"/>
      <c r="E46" s="181" t="s">
        <v>345</v>
      </c>
      <c r="F46" s="179"/>
      <c r="G46" s="179"/>
      <c r="H46" s="179"/>
      <c r="I46" s="179"/>
      <c r="J46" s="160"/>
      <c r="K46" s="160"/>
      <c r="L46" s="174"/>
      <c r="M46" s="175">
        <v>6744419</v>
      </c>
      <c r="N46" s="176"/>
      <c r="Q46" s="49">
        <v>6744419245</v>
      </c>
      <c r="AM46" s="221"/>
    </row>
    <row r="47" spans="1:39" s="49" customFormat="1" x14ac:dyDescent="0.15">
      <c r="A47" s="1" t="s">
        <v>295</v>
      </c>
      <c r="B47" s="3"/>
      <c r="C47" s="177"/>
      <c r="D47" s="160"/>
      <c r="E47" s="181" t="s">
        <v>240</v>
      </c>
      <c r="F47" s="179"/>
      <c r="G47" s="179"/>
      <c r="H47" s="179"/>
      <c r="I47" s="179"/>
      <c r="J47" s="160"/>
      <c r="K47" s="160"/>
      <c r="L47" s="174"/>
      <c r="M47" s="175">
        <v>-5678</v>
      </c>
      <c r="N47" s="176"/>
      <c r="Q47" s="49">
        <v>-5677830</v>
      </c>
      <c r="AM47" s="221"/>
    </row>
    <row r="48" spans="1:39" s="49" customFormat="1" x14ac:dyDescent="0.15">
      <c r="A48" s="1" t="s">
        <v>296</v>
      </c>
      <c r="B48" s="3"/>
      <c r="C48" s="177"/>
      <c r="D48" s="160" t="s">
        <v>297</v>
      </c>
      <c r="E48" s="181"/>
      <c r="F48" s="179"/>
      <c r="G48" s="179"/>
      <c r="H48" s="179"/>
      <c r="I48" s="179"/>
      <c r="J48" s="160"/>
      <c r="K48" s="160"/>
      <c r="L48" s="174"/>
      <c r="M48" s="175">
        <v>4682993</v>
      </c>
      <c r="N48" s="176"/>
      <c r="Q48" s="49">
        <f>IF(COUNTIF(Q49:Q50,"-")=COUNTA(Q49:Q50),"-",SUM(Q49:Q50))</f>
        <v>4682992693</v>
      </c>
      <c r="AM48" s="221"/>
    </row>
    <row r="49" spans="1:39" s="49" customFormat="1" x14ac:dyDescent="0.15">
      <c r="A49" s="1" t="s">
        <v>298</v>
      </c>
      <c r="B49" s="3"/>
      <c r="C49" s="177"/>
      <c r="D49" s="160"/>
      <c r="E49" s="181" t="s">
        <v>346</v>
      </c>
      <c r="F49" s="179"/>
      <c r="G49" s="179"/>
      <c r="H49" s="179"/>
      <c r="I49" s="173"/>
      <c r="J49" s="160"/>
      <c r="K49" s="160"/>
      <c r="L49" s="174"/>
      <c r="M49" s="175">
        <v>3879544</v>
      </c>
      <c r="N49" s="176"/>
      <c r="Q49" s="49">
        <v>3879543853</v>
      </c>
      <c r="AM49" s="221"/>
    </row>
    <row r="50" spans="1:39" s="49" customFormat="1" x14ac:dyDescent="0.15">
      <c r="A50" s="1" t="s">
        <v>299</v>
      </c>
      <c r="B50" s="3"/>
      <c r="C50" s="177"/>
      <c r="D50" s="160"/>
      <c r="E50" s="181" t="s">
        <v>259</v>
      </c>
      <c r="F50" s="179"/>
      <c r="G50" s="179"/>
      <c r="H50" s="179"/>
      <c r="I50" s="191"/>
      <c r="J50" s="160"/>
      <c r="K50" s="160"/>
      <c r="L50" s="174"/>
      <c r="M50" s="175">
        <v>803449</v>
      </c>
      <c r="N50" s="176"/>
      <c r="Q50" s="49">
        <v>803448840</v>
      </c>
      <c r="AM50" s="221"/>
    </row>
    <row r="51" spans="1:39" s="49" customFormat="1" x14ac:dyDescent="0.15">
      <c r="A51" s="1" t="s">
        <v>290</v>
      </c>
      <c r="B51" s="3"/>
      <c r="C51" s="182" t="s">
        <v>291</v>
      </c>
      <c r="D51" s="183"/>
      <c r="E51" s="184"/>
      <c r="F51" s="185"/>
      <c r="G51" s="185"/>
      <c r="H51" s="185"/>
      <c r="I51" s="192"/>
      <c r="J51" s="183"/>
      <c r="K51" s="183"/>
      <c r="L51" s="186"/>
      <c r="M51" s="187">
        <v>-2055749</v>
      </c>
      <c r="N51" s="188" t="s">
        <v>338</v>
      </c>
      <c r="Q51" s="49">
        <f>IF(AND(Q45="-",Q48="-"),"-",SUM(Q48)-SUM(Q45))</f>
        <v>-2055748722</v>
      </c>
      <c r="AM51" s="221"/>
    </row>
    <row r="52" spans="1:39" s="49" customFormat="1" x14ac:dyDescent="0.15">
      <c r="A52" s="1" t="s">
        <v>300</v>
      </c>
      <c r="B52" s="3"/>
      <c r="C52" s="299" t="s">
        <v>301</v>
      </c>
      <c r="D52" s="300"/>
      <c r="E52" s="300"/>
      <c r="F52" s="300"/>
      <c r="G52" s="300"/>
      <c r="H52" s="300"/>
      <c r="I52" s="300"/>
      <c r="J52" s="300"/>
      <c r="K52" s="300"/>
      <c r="L52" s="301"/>
      <c r="M52" s="187">
        <v>2146465</v>
      </c>
      <c r="N52" s="188"/>
      <c r="Q52" s="49">
        <f>IF(AND(Q29="-",Q43="-",Q51="-"),"-",SUM(Q29,Q43,Q51))</f>
        <v>2146465345</v>
      </c>
      <c r="AM52" s="221"/>
    </row>
    <row r="53" spans="1:39" s="49" customFormat="1" ht="14.25" thickBot="1" x14ac:dyDescent="0.2">
      <c r="A53" s="1" t="s">
        <v>302</v>
      </c>
      <c r="B53" s="3"/>
      <c r="C53" s="277" t="s">
        <v>303</v>
      </c>
      <c r="D53" s="278"/>
      <c r="E53" s="278"/>
      <c r="F53" s="278"/>
      <c r="G53" s="278"/>
      <c r="H53" s="278"/>
      <c r="I53" s="278"/>
      <c r="J53" s="278"/>
      <c r="K53" s="278"/>
      <c r="L53" s="279"/>
      <c r="M53" s="187">
        <v>6252880</v>
      </c>
      <c r="N53" s="188"/>
      <c r="Q53" s="49">
        <v>6252879875</v>
      </c>
      <c r="AM53" s="221"/>
    </row>
    <row r="54" spans="1:39" s="49" customFormat="1" ht="14.25" hidden="1" thickBot="1" x14ac:dyDescent="0.2">
      <c r="A54" s="1">
        <v>4435000</v>
      </c>
      <c r="B54" s="3"/>
      <c r="C54" s="280" t="s">
        <v>221</v>
      </c>
      <c r="D54" s="281"/>
      <c r="E54" s="281"/>
      <c r="F54" s="281"/>
      <c r="G54" s="281"/>
      <c r="H54" s="281"/>
      <c r="I54" s="281"/>
      <c r="J54" s="281"/>
      <c r="K54" s="281"/>
      <c r="L54" s="282"/>
      <c r="M54" s="193" t="s">
        <v>340</v>
      </c>
      <c r="N54" s="188"/>
      <c r="Q54" s="49" t="s">
        <v>11</v>
      </c>
      <c r="AM54" s="221"/>
    </row>
    <row r="55" spans="1:39" s="49" customFormat="1" ht="14.25" thickBot="1" x14ac:dyDescent="0.2">
      <c r="A55" s="1" t="s">
        <v>304</v>
      </c>
      <c r="B55" s="3"/>
      <c r="C55" s="283" t="s">
        <v>305</v>
      </c>
      <c r="D55" s="284"/>
      <c r="E55" s="284"/>
      <c r="F55" s="284"/>
      <c r="G55" s="284"/>
      <c r="H55" s="284"/>
      <c r="I55" s="284"/>
      <c r="J55" s="284"/>
      <c r="K55" s="284"/>
      <c r="L55" s="285"/>
      <c r="M55" s="194">
        <v>8399345</v>
      </c>
      <c r="N55" s="195"/>
      <c r="Q55" s="49">
        <f>IF(COUNTIF(Q52:Q54,"-")=COUNTA(Q52:Q54),"-",SUM(Q52:Q54))</f>
        <v>8399345220</v>
      </c>
      <c r="AM55" s="221"/>
    </row>
    <row r="56" spans="1:39" s="49" customFormat="1" ht="14.25" thickBot="1" x14ac:dyDescent="0.2">
      <c r="A56" s="1"/>
      <c r="B56" s="3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7"/>
      <c r="N56" s="198"/>
      <c r="AM56" s="221"/>
    </row>
    <row r="57" spans="1:39" s="49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1">
        <v>338616</v>
      </c>
      <c r="N57" s="202"/>
      <c r="Q57" s="49">
        <v>338615973</v>
      </c>
      <c r="AM57" s="221"/>
    </row>
    <row r="58" spans="1:39" s="49" customFormat="1" x14ac:dyDescent="0.15">
      <c r="A58" s="1" t="s">
        <v>308</v>
      </c>
      <c r="B58" s="3"/>
      <c r="C58" s="203" t="s">
        <v>309</v>
      </c>
      <c r="D58" s="204"/>
      <c r="E58" s="204"/>
      <c r="F58" s="204"/>
      <c r="G58" s="204"/>
      <c r="H58" s="204"/>
      <c r="I58" s="204"/>
      <c r="J58" s="204"/>
      <c r="K58" s="204"/>
      <c r="L58" s="204"/>
      <c r="M58" s="187">
        <v>11041</v>
      </c>
      <c r="N58" s="188"/>
      <c r="Q58" s="49">
        <v>11041105</v>
      </c>
      <c r="AM58" s="221"/>
    </row>
    <row r="59" spans="1:39" s="49" customFormat="1" ht="14.25" thickBot="1" x14ac:dyDescent="0.2">
      <c r="A59" s="1" t="s">
        <v>310</v>
      </c>
      <c r="B59" s="3"/>
      <c r="C59" s="205" t="s">
        <v>311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7">
        <v>349657</v>
      </c>
      <c r="N59" s="208"/>
      <c r="Q59" s="49">
        <f>IF(COUNTIF(Q57:Q58,"-")=COUNTA(Q57:Q58),"-",SUM(Q57:Q58))</f>
        <v>349657078</v>
      </c>
      <c r="AM59" s="221"/>
    </row>
    <row r="60" spans="1:39" s="49" customFormat="1" ht="14.25" thickBot="1" x14ac:dyDescent="0.2">
      <c r="A60" s="1" t="s">
        <v>312</v>
      </c>
      <c r="B60" s="3"/>
      <c r="C60" s="209" t="s">
        <v>313</v>
      </c>
      <c r="D60" s="210"/>
      <c r="E60" s="211"/>
      <c r="F60" s="212"/>
      <c r="G60" s="212"/>
      <c r="H60" s="212"/>
      <c r="I60" s="212"/>
      <c r="J60" s="210"/>
      <c r="K60" s="210"/>
      <c r="L60" s="210"/>
      <c r="M60" s="194">
        <v>8749002</v>
      </c>
      <c r="N60" s="195"/>
      <c r="Q60" s="49">
        <f>IF(AND(Q55="-",Q59="-"),"-",SUM(Q55,Q59))</f>
        <v>8749002298</v>
      </c>
      <c r="AM60" s="221"/>
    </row>
    <row r="61" spans="1:39" s="49" customFormat="1" ht="6.75" customHeight="1" x14ac:dyDescent="0.15">
      <c r="A61" s="1"/>
      <c r="B61" s="3"/>
      <c r="C61" s="159"/>
      <c r="D61" s="159"/>
      <c r="E61" s="213"/>
      <c r="F61" s="214"/>
      <c r="G61" s="214"/>
      <c r="H61" s="214"/>
      <c r="I61" s="215"/>
      <c r="J61" s="216"/>
      <c r="K61" s="216"/>
      <c r="L61" s="216"/>
      <c r="M61" s="3"/>
      <c r="N61" s="3"/>
    </row>
    <row r="62" spans="1:39" s="49" customFormat="1" x14ac:dyDescent="0.15">
      <c r="A62" s="1"/>
      <c r="B62" s="3"/>
      <c r="C62" s="159"/>
      <c r="D62" s="217" t="s">
        <v>321</v>
      </c>
      <c r="E62" s="213"/>
      <c r="F62" s="214"/>
      <c r="G62" s="214"/>
      <c r="H62" s="214"/>
      <c r="I62" s="218"/>
      <c r="J62" s="216"/>
      <c r="K62" s="216"/>
      <c r="L62" s="216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</dc:creator>
  <cp:lastModifiedBy> </cp:lastModifiedBy>
  <dcterms:created xsi:type="dcterms:W3CDTF">2021-11-05T06:03:28Z</dcterms:created>
  <dcterms:modified xsi:type="dcterms:W3CDTF">2021-11-05T06:49:54Z</dcterms:modified>
</cp:coreProperties>
</file>