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20\K\Server２\公会計\41_ホームページ\H29決算\"/>
    </mc:Choice>
  </mc:AlternateContent>
  <bookViews>
    <workbookView xWindow="0" yWindow="0" windowWidth="15345" windowHeight="465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AE6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<sst xmlns="http://schemas.openxmlformats.org/spreadsheetml/2006/main" count="521" uniqueCount="350">
  <si>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</si>
  <si>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</si>
  <si>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</si>
  <si>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</si>
  <si>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</si>
  <si>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</si>
  <si>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</si>
  <si>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</si>
  <si>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</si>
  <si>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</si>
  <si>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</si>
  <si>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</si>
  <si>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</si>
  <si>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</si>
  <si>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</si>
  <si>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</si>
  <si>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</si>
  <si>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</si>
  <si>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</si>
  <si>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</si>
  <si>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</si>
  <si>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</si>
  <si>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</si>
  <si>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</si>
  <si>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</si>
  <si>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</si>
  <si>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</si>
  <si>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</si>
  <si>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</si>
  <si>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</si>
  <si>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</si>
  <si>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</si>
  <si>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</si>
  <si>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</si>
  <si>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</si>
  <si>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</si>
  <si>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</si>
  <si>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</si>
  <si>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</si>
  <si>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</si>
  <si>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</si>
  <si>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</si>
  <si>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</si>
  <si>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</si>
  <si>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</si>
  <si>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</si>
  <si>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</si>
  <si>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</si>
  <si>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</si>
  <si>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</si>
  <si>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</si>
  <si>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</si>
  <si>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</si>
  <si>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</si>
  <si>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</si>
  <si>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</si>
  <si>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</si>
  <si>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</si>
  <si>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</si>
  <si>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</si>
  <si>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</si>
  <si>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</si>
  <si>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</si>
  <si>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</si>
  <si>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</si>
  <si>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</si>
  <si>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</si>
  <si>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</si>
  <si>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</si>
  <si>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</si>
  <si>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</si>
  <si>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</si>
  <si>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</si>
  <si>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</si>
  <si>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</si>
  <si>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</si>
  <si>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</si>
  <si>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</si>
  <si>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</si>
  <si>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</si>
  <si>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</si>
  <si>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</si>
  <si>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</si>
  <si>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</si>
  <si>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</si>
  <si>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</si>
  <si>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</si>
  <si>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</si>
  <si>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</si>
  <si>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</si>
  <si>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</si>
  <si>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</si>
  <si>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</si>
  <si>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</si>
  <si>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</si>
  <si>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</si>
  <si>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</si>
  <si>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</si>
  <si>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</si>
  <si>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</si>
  <si>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</si>
  <si>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</si>
  <si>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</si>
  <si>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</si>
  <si>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</si>
  <si>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</si>
  <si>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</si>
  <si>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</si>
  <si>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</si>
  <si>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</si>
  <si>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</si>
  <si>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</si>
  <si>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</si>
  <si>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</si>
  <si>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</si>
  <si>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</si>
  <si>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</si>
  <si>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</si>
  <si>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</si>
  <si>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</si>
  <si>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</si>
  <si>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</si>
  <si>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</si>
  <si>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</si>
  <si>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</si>
  <si>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</si>
  <si>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</si>
  <si>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</si>
  <si>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</si>
  <si>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</si>
  <si>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</si>
  <si>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</si>
  <si>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</si>
  <si>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</si>
  <si>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</si>
  <si>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</si>
  <si>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</si>
  <si>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</si>
  <si>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</si>
  <si>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</si>
  <si>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</si>
  <si>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</si>
  <si>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</si>
  <si>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</si>
  <si>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</si>
  <si>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</si>
  <si>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</si>
  <si>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</si>
  <si>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</si>
  <si>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</si>
  <si>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</si>
  <si>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</si>
  <si>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</si>
  <si>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</si>
  <si>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</si>
  <si>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</si>
  <si>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</si>
  <si>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</si>
  <si>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</si>
  <si>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</si>
  <si>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</si>
  <si>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</si>
  <si>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</si>
  <si>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</si>
  <si>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</si>
  <si>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</si>
  <si>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</si>
  <si>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</si>
  <si>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</si>
  <si>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</si>
  <si>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</si>
  <si>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</si>
  <si>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</si>
  <si>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</si>
  <si>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</si>
  <si>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</si>
  <si>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</si>
  <si>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</si>
  <si>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</si>
  <si>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</si>
  <si>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</si>
  <si>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</si>
  <si>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</si>
  <si>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</si>
  <si>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</si>
  <si>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</si>
  <si>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</si>
  <si>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</si>
  <si>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</si>
  <si>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</si>
  <si>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</si>
  <si>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</si>
  <si>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</si>
  <si>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</si>
  <si>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</si>
  <si>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</si>
  <si>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</si>
  <si>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</si>
  <si>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</si>
  <si>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</si>
  <si>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</si>
  <si>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</si>
  <si>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</si>
  <si>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</si>
  <si>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</si>
  <si>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</si>
  <si>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</si>
  <si>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</si>
  <si>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</si>
  <si>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</si>
  <si>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</si>
  <si>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</si>
  <si>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</si>
  <si>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</si>
  <si>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</si>
  <si>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</si>
  <si>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</si>
  <si>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</si>
  <si>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</si>
  <si>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</si>
  <si>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</si>
  <si>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</si>
  <si>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</si>
  <si>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</si>
  <si>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</si>
  <si>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</si>
  <si>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</si>
  <si>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</si>
  <si>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</si>
  <si>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</si>
  <si>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</si>
  <si>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</si>
  <si>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</si>
  <si>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</si>
  <si>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</si>
  <si>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</si>
  <si>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</si>
  <si>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</si>
  <si>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</si>
  <si>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</si>
  <si>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</si>
  <si>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</si>
  <si>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</si>
  <si>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</si>
  <si>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</si>
  <si>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</si>
  <si>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</si>
  <si>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</si>
  <si>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</si>
  <si>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</si>
  <si>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</si>
  <si>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</si>
  <si>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</si>
  <si>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</si>
  <si>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</si>
  <si>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</si>
  <si>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</si>
  <si>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</si>
  <si>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</si>
  <si>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</si>
  <si>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</si>
  <si>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</si>
  <si>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</si>
  <si>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</si>
  <si>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</si>
  <si>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</si>
  <si>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</si>
  <si>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</si>
  <si>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</si>
  <si>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</si>
  <si>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</si>
  <si>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</si>
  <si>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</si>
  <si>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</si>
  <si>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</si>
  <si>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</si>
  <si>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</si>
  <si>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</si>
  <si>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</si>
  <si>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</si>
  <si>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</si>
  <si>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</si>
  <si>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</si>
  <si>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</si>
  <si>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</si>
  <si>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</si>
  <si>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</si>
  <si>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</si>
  <si>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</si>
  <si>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</si>
  <si>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</si>
  <si>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</si>
  <si>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</si>
  <si>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</si>
  <si>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</si>
  <si>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</si>
  <si>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</si>
  <si>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</si>
  <si>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</si>
  <si>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</si>
  <si>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</si>
  <si>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</si>
  <si>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</si>
  <si>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</si>
  <si>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</si>
  <si>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</si>
  <si>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</si>
  <si>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</si>
  <si>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</si>
  <si>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</si>
  <si>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</si>
  <si>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</si>
  <si>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</si>
  <si>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</si>
  <si>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</si>
  <si>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</si>
  <si>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</si>
  <si>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</si>
  <si>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</si>
  <si>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</si>
  <si>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</si>
  <si>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</si>
  <si>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</si>
  <si>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</si>
  <si>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</si>
  <si>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</si>
  <si>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</si>
  <si>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</si>
  <si>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</si>
  <si>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</si>
  <si>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</si>
  <si>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</si>
  <si>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</si>
  <si>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</si>
  <si>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</si>
  <si>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</si>
  <si>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</si>
  <si>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</si>
  <si>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</si>
  <si>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</si>
  <si>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</si>
  <si>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</si>
  <si>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※</t>
  </si>
  <si>
    <t>純資産変動計算書</t>
  </si>
  <si>
    <t>-</t>
    <phoneticPr fontId="11"/>
  </si>
  <si>
    <t>資金収支計算書</t>
  </si>
  <si>
    <t>自　平成３０年４月１日　</t>
    <phoneticPr fontId="11"/>
  </si>
  <si>
    <t>至　平成３１年３月３１日</t>
    <phoneticPr fontId="11"/>
  </si>
  <si>
    <t>貸借対照表</t>
  </si>
  <si>
    <t>（平成３１年３月３１日現在）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</si>
</sst>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348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34" t="s">
        <v>0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316</v>
      </c>
      <c r="Q5" s="241"/>
      <c r="R5" s="235" t="s">
        <v>0</v>
      </c>
      <c r="S5" s="235"/>
      <c r="T5" s="235"/>
      <c r="U5" s="235"/>
      <c r="V5" s="235"/>
      <c r="W5" s="235"/>
      <c r="X5" s="235"/>
      <c r="Y5" s="235"/>
      <c r="Z5" s="240" t="s">
        <v>316</v>
      </c>
      <c r="AA5" s="241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83390717</v>
      </c>
      <c r="Q7" s="26" t="s">
        <v>342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21774883</v>
      </c>
      <c r="AA7" s="27" t="s">
        <v>342</v>
      </c>
      <c r="AD7" s="9">
        <f>IF(AND(AD8="-",AD36="-",AD39="-"),"-",SUM(AD8,AD36,AD39))</f>
        <v>83390717008</v>
      </c>
      <c r="AE7" s="9">
        <f>IF(COUNTIF(AE8:AE12,"-")=COUNTA(AE8:AE12),"-",SUM(AE8:AE12))</f>
        <v>21774882687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221"/>
      <c r="P8" s="25">
        <v>76402012</v>
      </c>
      <c r="Q8" s="26" t="s">
        <v>342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16597097</v>
      </c>
      <c r="AA8" s="27"/>
      <c r="AD8" s="9">
        <f>IF(AND(AD9="-",AD25="-",COUNTIF(AD34:AD35,"-")=COUNTA(AD34:AD35)),"-",SUM(AD9,AD25,AD34:AD35))</f>
        <v>76402011733</v>
      </c>
      <c r="AE8" s="9">
        <v>16597097337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221"/>
      <c r="P9" s="25">
        <v>56388312</v>
      </c>
      <c r="Q9" s="26" t="s">
        <v>342</v>
      </c>
      <c r="R9" s="19"/>
      <c r="S9" s="19"/>
      <c r="T9" s="19" t="s">
        <v>104</v>
      </c>
      <c r="U9" s="19"/>
      <c r="V9" s="19"/>
      <c r="W9" s="19"/>
      <c r="X9" s="19"/>
      <c r="Y9" s="18"/>
      <c r="Z9" s="25">
        <v>944922</v>
      </c>
      <c r="AA9" s="27"/>
      <c r="AD9" s="9">
        <f>IF(COUNTIF(AD10:AD24,"-")=COUNTA(AD10:AD24),"-",SUM(AD10:AD24))</f>
        <v>56388311830</v>
      </c>
      <c r="AE9" s="9">
        <v>944922350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221"/>
      <c r="P10" s="25">
        <v>40016304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4232863</v>
      </c>
      <c r="AA10" s="27"/>
      <c r="AD10" s="9">
        <v>40016303550</v>
      </c>
      <c r="AE10" s="9">
        <v>4232863000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221"/>
      <c r="P11" s="25" t="s">
        <v>336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335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221"/>
      <c r="P12" s="25">
        <v>49832884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 t="s">
        <v>334</v>
      </c>
      <c r="AA12" s="27"/>
      <c r="AD12" s="9">
        <v>49832883940</v>
      </c>
      <c r="AE12" s="9" t="s">
        <v>11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221"/>
      <c r="P13" s="25">
        <v>-34284644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1974231</v>
      </c>
      <c r="AA13" s="27"/>
      <c r="AD13" s="9">
        <v>-34284644324</v>
      </c>
      <c r="AE13" s="9">
        <f>IF(COUNTIF(AE14:AE21,"-")=COUNTA(AE14:AE21),"-",SUM(AE14:AE21))</f>
        <v>1974231223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221"/>
      <c r="P14" s="25">
        <v>7797514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1933456</v>
      </c>
      <c r="AA14" s="27"/>
      <c r="AD14" s="9">
        <v>7797513918</v>
      </c>
      <c r="AE14" s="9">
        <v>1933455879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221"/>
      <c r="P15" s="25">
        <v>-6985841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334</v>
      </c>
      <c r="AA15" s="27"/>
      <c r="AD15" s="9">
        <v>-6985841254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23"/>
      <c r="P16" s="25" t="s">
        <v>336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336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23"/>
      <c r="P17" s="25" t="s">
        <v>335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336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23"/>
      <c r="P18" s="25" t="s">
        <v>334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336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23"/>
      <c r="P19" s="25" t="s">
        <v>336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-250151</v>
      </c>
      <c r="AA19" s="27"/>
      <c r="AD19" s="9" t="s">
        <v>11</v>
      </c>
      <c r="AE19" s="9">
        <v>-250150984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23"/>
      <c r="P20" s="25" t="s">
        <v>336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286202</v>
      </c>
      <c r="AA20" s="27"/>
      <c r="AD20" s="9" t="s">
        <v>11</v>
      </c>
      <c r="AE20" s="9">
        <v>286201905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23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4724</v>
      </c>
      <c r="AA21" s="27"/>
      <c r="AD21" s="9" t="s">
        <v>11</v>
      </c>
      <c r="AE21" s="9">
        <v>4724423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221"/>
      <c r="P22" s="25" t="s">
        <v>334</v>
      </c>
      <c r="Q22" s="26"/>
      <c r="R22" s="224" t="s">
        <v>99</v>
      </c>
      <c r="S22" s="225"/>
      <c r="T22" s="225"/>
      <c r="U22" s="225"/>
      <c r="V22" s="225"/>
      <c r="W22" s="225"/>
      <c r="X22" s="225"/>
      <c r="Y22" s="225"/>
      <c r="Z22" s="30">
        <v>23749114</v>
      </c>
      <c r="AA22" s="31"/>
      <c r="AD22" s="9" t="s">
        <v>11</v>
      </c>
      <c r="AE22" s="9">
        <f>IF(AND(AE7="-",AE13="-"),"-",SUM(AE7,AE13))</f>
        <v>23749113910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221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221"/>
      <c r="P24" s="25">
        <v>12096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91072250</v>
      </c>
      <c r="AA24" s="27"/>
      <c r="AD24" s="9">
        <v>12096000</v>
      </c>
      <c r="AE24" s="9">
        <v>91072250378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221"/>
      <c r="P25" s="25">
        <v>19573008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-22700903</v>
      </c>
      <c r="AA25" s="27"/>
      <c r="AD25" s="9">
        <f>IF(COUNTIF(AD26:AD33,"-")=COUNTA(AD26:AD33),"-",SUM(AD26:AD33))</f>
        <v>19573007813</v>
      </c>
      <c r="AE25" s="9">
        <v>-22700903008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221"/>
      <c r="P26" s="25">
        <v>14325890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14325890186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221"/>
      <c r="P27" s="25">
        <v>411343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411342660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221"/>
      <c r="P28" s="25">
        <v>-310004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-310004364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221"/>
      <c r="P29" s="25">
        <v>26926568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26926567847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221"/>
      <c r="P30" s="25">
        <v>-21815406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-21815405716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221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221"/>
      <c r="P32" s="25" t="s">
        <v>336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221"/>
      <c r="P33" s="25">
        <v>34617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34617200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23"/>
      <c r="P34" s="25">
        <v>1820064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1820064056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23"/>
      <c r="P35" s="25">
        <v>-1379372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-1379371966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378725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378724804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221"/>
      <c r="P37" s="25">
        <v>378725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378724804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221"/>
      <c r="P38" s="25" t="s">
        <v>336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11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6609980</v>
      </c>
      <c r="Q39" s="26" t="s">
        <v>342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6609980471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221"/>
      <c r="P40" s="25">
        <v>218598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218598072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221"/>
      <c r="P41" s="25">
        <v>45000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45000000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221"/>
      <c r="P42" s="25">
        <v>173598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173598072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221"/>
      <c r="P43" s="25" t="s">
        <v>336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221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221"/>
      <c r="P45" s="25">
        <v>297190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297189853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221"/>
      <c r="P46" s="25">
        <v>30448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30447500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221"/>
      <c r="P47" s="25">
        <v>6044446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6044445932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22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221"/>
      <c r="P49" s="25">
        <v>6044446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6044445932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221"/>
      <c r="P50" s="25">
        <v>40265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40265267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221"/>
      <c r="P51" s="25">
        <v>-20966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-20966153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8729744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8729744272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801027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801027462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188387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188386782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10599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10599200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7725456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7725455716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221"/>
      <c r="P57" s="25">
        <v>4666822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4666821829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221"/>
      <c r="P58" s="25">
        <v>3058634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3058633887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221"/>
      <c r="P60" s="25">
        <v>4275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4275112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0</v>
      </c>
      <c r="Q61" s="26"/>
      <c r="R61" s="228" t="s">
        <v>127</v>
      </c>
      <c r="S61" s="229"/>
      <c r="T61" s="229"/>
      <c r="U61" s="229"/>
      <c r="V61" s="229"/>
      <c r="W61" s="229"/>
      <c r="X61" s="229"/>
      <c r="Y61" s="230"/>
      <c r="Z61" s="40">
        <v>68371347</v>
      </c>
      <c r="AA61" s="41"/>
      <c r="AD61" s="9">
        <v>0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1" t="s">
        <v>2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92120461</v>
      </c>
      <c r="Q62" s="43"/>
      <c r="R62" s="234" t="s">
        <v>322</v>
      </c>
      <c r="S62" s="235"/>
      <c r="T62" s="235"/>
      <c r="U62" s="235"/>
      <c r="V62" s="235"/>
      <c r="W62" s="235"/>
      <c r="X62" s="235"/>
      <c r="Y62" s="236"/>
      <c r="Z62" s="42">
        <v>92120461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 x14ac:dyDescent="0.2">
      <c r="C2" s="242" t="s">
        <v>337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8" ht="17.25" x14ac:dyDescent="0.2">
      <c r="C3" s="243" t="s">
        <v>338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8" ht="17.25" x14ac:dyDescent="0.2">
      <c r="C4" s="243" t="s">
        <v>339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 x14ac:dyDescent="0.25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1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29385248</v>
      </c>
      <c r="O7" s="213" t="s">
        <v>342</v>
      </c>
      <c r="P7" s="58"/>
      <c r="R7" s="6">
        <f>IF(AND(R8="-",R23="-"),"-",SUM(R8,R23))</f>
        <v>29385247694</v>
      </c>
    </row>
    <row r="8" spans="1:1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13520273</v>
      </c>
      <c r="O8" s="213" t="s">
        <v>342</v>
      </c>
      <c r="P8" s="58"/>
      <c r="R8" s="6">
        <f>IF(COUNTIF(R9:R22,"-")=COUNTA(R9:R22),"-",SUM(R9,R14,R19))</f>
        <v>13520272679</v>
      </c>
    </row>
    <row r="9" spans="1:1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4539185</v>
      </c>
      <c r="O9" s="213"/>
      <c r="P9" s="58"/>
      <c r="R9" s="6">
        <f>IF(COUNTIF(R10:R13,"-")=COUNTA(R10:R13),"-",SUM(R10:R13))</f>
        <v>4539185450</v>
      </c>
    </row>
    <row r="10" spans="1:1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3641853</v>
      </c>
      <c r="O10" s="213"/>
      <c r="P10" s="58"/>
      <c r="R10" s="6">
        <v>3641853460</v>
      </c>
    </row>
    <row r="11" spans="1:1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358112</v>
      </c>
      <c r="O11" s="213"/>
      <c r="P11" s="58"/>
      <c r="R11" s="6">
        <v>358112165</v>
      </c>
    </row>
    <row r="12" spans="1:1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294182</v>
      </c>
      <c r="O12" s="213"/>
      <c r="P12" s="58"/>
      <c r="R12" s="6">
        <v>294181822</v>
      </c>
    </row>
    <row r="13" spans="1:1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245038</v>
      </c>
      <c r="O13" s="213"/>
      <c r="P13" s="58"/>
      <c r="R13" s="6">
        <v>245038003</v>
      </c>
    </row>
    <row r="14" spans="1:1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8621216</v>
      </c>
      <c r="O14" s="213"/>
      <c r="P14" s="58"/>
      <c r="R14" s="6">
        <f>IF(COUNTIF(R15:R18,"-")=COUNTA(R15:R18),"-",SUM(R15:R18))</f>
        <v>8621216252</v>
      </c>
    </row>
    <row r="15" spans="1:1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6290065</v>
      </c>
      <c r="O15" s="213"/>
      <c r="P15" s="58"/>
      <c r="R15" s="6">
        <v>6290064816</v>
      </c>
    </row>
    <row r="16" spans="1:1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637132</v>
      </c>
      <c r="O16" s="213"/>
      <c r="P16" s="58"/>
      <c r="R16" s="6">
        <v>637132224</v>
      </c>
    </row>
    <row r="17" spans="1:1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1694019</v>
      </c>
      <c r="O17" s="213"/>
      <c r="P17" s="58"/>
      <c r="R17" s="6">
        <v>1694019212</v>
      </c>
    </row>
    <row r="18" spans="1:1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340</v>
      </c>
      <c r="O18" s="213"/>
      <c r="P18" s="58"/>
      <c r="R18" s="6" t="s">
        <v>11</v>
      </c>
    </row>
    <row r="19" spans="1:1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359871</v>
      </c>
      <c r="O19" s="213"/>
      <c r="P19" s="58"/>
      <c r="R19" s="6">
        <f>IF(COUNTIF(R20:R22,"-")=COUNTA(R20:R22),"-",SUM(R20:R22))</f>
        <v>359870977</v>
      </c>
    </row>
    <row r="20" spans="1:1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156992</v>
      </c>
      <c r="O20" s="213"/>
      <c r="P20" s="58"/>
      <c r="R20" s="6">
        <v>156991618</v>
      </c>
    </row>
    <row r="21" spans="1:1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20966</v>
      </c>
      <c r="O21" s="213"/>
      <c r="P21" s="58"/>
      <c r="R21" s="6">
        <v>20966153</v>
      </c>
    </row>
    <row r="22" spans="1:1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181913</v>
      </c>
      <c r="O22" s="213"/>
      <c r="P22" s="58"/>
      <c r="R22" s="6">
        <v>181913206</v>
      </c>
    </row>
    <row r="23" spans="1:1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15864975</v>
      </c>
      <c r="O23" s="213"/>
      <c r="P23" s="58"/>
      <c r="R23" s="6">
        <f>IF(COUNTIF(R24:R27,"-")=COUNTA(R24:R27),"-",SUM(R24:R27))</f>
        <v>15864975015</v>
      </c>
    </row>
    <row r="24" spans="1:1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4521880</v>
      </c>
      <c r="O24" s="213"/>
      <c r="P24" s="58"/>
      <c r="R24" s="6">
        <v>4521879854</v>
      </c>
    </row>
    <row r="25" spans="1:1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7437049</v>
      </c>
      <c r="O25" s="213"/>
      <c r="P25" s="58"/>
      <c r="R25" s="6">
        <v>7437048523</v>
      </c>
    </row>
    <row r="26" spans="1:1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3902538</v>
      </c>
      <c r="O26" s="213"/>
      <c r="P26" s="58"/>
      <c r="R26" s="6">
        <v>3902538331</v>
      </c>
    </row>
    <row r="27" spans="1:1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3508</v>
      </c>
      <c r="O27" s="213"/>
      <c r="P27" s="58"/>
      <c r="R27" s="6">
        <v>3508307</v>
      </c>
    </row>
    <row r="28" spans="1:1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1298809</v>
      </c>
      <c r="O28" s="213" t="s">
        <v>342</v>
      </c>
      <c r="P28" s="58"/>
      <c r="R28" s="6">
        <f>IF(COUNTIF(R29:R30,"-")=COUNTA(R29:R30),"-",SUM(R29:R30))</f>
        <v>1298809213</v>
      </c>
    </row>
    <row r="29" spans="1:1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59"/>
      <c r="L29" s="59"/>
      <c r="M29" s="59"/>
      <c r="N29" s="57">
        <v>607171</v>
      </c>
      <c r="O29" s="213"/>
      <c r="P29" s="58"/>
      <c r="R29" s="6">
        <v>607170556</v>
      </c>
    </row>
    <row r="30" spans="1:1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59"/>
      <c r="L30" s="59"/>
      <c r="M30" s="59"/>
      <c r="N30" s="57">
        <v>691639</v>
      </c>
      <c r="O30" s="213"/>
      <c r="P30" s="58"/>
      <c r="R30" s="6">
        <v>691638657</v>
      </c>
    </row>
    <row r="31" spans="1:18" x14ac:dyDescent="0.15">
      <c r="A31" s="50" t="s">
        <v>133</v>
      </c>
      <c r="C31" s="60" t="s">
        <v>134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-28086438</v>
      </c>
      <c r="O31" s="214" t="s">
        <v>342</v>
      </c>
      <c r="P31" s="58"/>
      <c r="R31" s="6">
        <f>IF(COUNTIF(R7:R28,"-")=COUNTA(R7:R28),"-",SUM(R28)-SUM(R7))</f>
        <v>-28086438481</v>
      </c>
    </row>
    <row r="32" spans="1:1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316554</v>
      </c>
      <c r="O32" s="213" t="s">
        <v>342</v>
      </c>
      <c r="P32" s="58"/>
      <c r="R32" s="6">
        <f>IF(COUNTIF(R33:R37,"-")=COUNTA(R33:R37),"-",SUM(R33:R37))</f>
        <v>316554364</v>
      </c>
    </row>
    <row r="33" spans="1:1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242630</v>
      </c>
      <c r="O33" s="213"/>
      <c r="P33" s="58"/>
      <c r="R33" s="6">
        <v>242629800</v>
      </c>
    </row>
    <row r="34" spans="1:1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73814</v>
      </c>
      <c r="O34" s="213"/>
      <c r="P34" s="58"/>
      <c r="R34" s="6">
        <v>73814017</v>
      </c>
    </row>
    <row r="35" spans="1:18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341</v>
      </c>
      <c r="O35" s="213"/>
      <c r="P35" s="58"/>
      <c r="R35" s="6" t="s">
        <v>11</v>
      </c>
    </row>
    <row r="36" spans="1:18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340</v>
      </c>
      <c r="O36" s="213"/>
      <c r="P36" s="58"/>
      <c r="R36" s="6" t="s">
        <v>11</v>
      </c>
    </row>
    <row r="37" spans="1:18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111</v>
      </c>
      <c r="O37" s="213"/>
      <c r="P37" s="58"/>
      <c r="R37" s="6">
        <v>110547</v>
      </c>
    </row>
    <row r="38" spans="1:18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1242</v>
      </c>
      <c r="O38" s="213"/>
      <c r="P38" s="58"/>
      <c r="R38" s="6">
        <f>IF(COUNTIF(R39:R40,"-")=COUNTA(R39:R40),"-",SUM(R39:R40))</f>
        <v>1242362</v>
      </c>
    </row>
    <row r="39" spans="1:18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59"/>
      <c r="L39" s="59"/>
      <c r="M39" s="59"/>
      <c r="N39" s="57">
        <v>1242</v>
      </c>
      <c r="O39" s="213"/>
      <c r="P39" s="58"/>
      <c r="R39" s="6">
        <v>1242362</v>
      </c>
    </row>
    <row r="40" spans="1:18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59"/>
      <c r="L40" s="59"/>
      <c r="M40" s="59"/>
      <c r="N40" s="57" t="s">
        <v>340</v>
      </c>
      <c r="O40" s="213"/>
      <c r="P40" s="58"/>
      <c r="R40" s="6" t="s">
        <v>11</v>
      </c>
    </row>
    <row r="41" spans="1:18" ht="14.25" thickBot="1" x14ac:dyDescent="0.2">
      <c r="A41" s="50" t="s">
        <v>178</v>
      </c>
      <c r="C41" s="64" t="s">
        <v>179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-28401750</v>
      </c>
      <c r="O41" s="215"/>
      <c r="P41" s="58"/>
      <c r="R41" s="6">
        <f>IF(COUNTIF(R31:R40,"-")=COUNTA(R31:R40),"-",SUM(R31,R38)-SUM(R32))</f>
        <v>-28401750483</v>
      </c>
    </row>
    <row r="42" spans="1:18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8" s="69" customFormat="1" ht="15.6" customHeight="1" x14ac:dyDescent="0.15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343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338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339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333</v>
      </c>
      <c r="Q5" s="82"/>
      <c r="R5" s="83"/>
    </row>
    <row r="6" spans="1:24" ht="12.75" customHeight="1" x14ac:dyDescent="0.15">
      <c r="B6" s="84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314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132</v>
      </c>
      <c r="R7" s="280"/>
    </row>
    <row r="8" spans="1:24" ht="15.95" customHeight="1" x14ac:dyDescent="0.15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66886399</v>
      </c>
      <c r="L8" s="92"/>
      <c r="M8" s="91">
        <v>92303144</v>
      </c>
      <c r="N8" s="93"/>
      <c r="O8" s="91">
        <v>-25416745</v>
      </c>
      <c r="P8" s="95"/>
      <c r="Q8" s="94" t="s">
        <v>340</v>
      </c>
      <c r="R8" s="95"/>
      <c r="U8" s="219">
        <f t="shared" ref="U8:U13" si="0">IF(COUNTIF(V8:X8,"-")=COUNTA(V8:X8),"-",SUM(V8:X8))</f>
        <v>66886399085</v>
      </c>
      <c r="V8" s="219">
        <v>92303144355</v>
      </c>
      <c r="W8" s="219">
        <v>-25416745270</v>
      </c>
      <c r="X8" s="219" t="s">
        <v>11</v>
      </c>
    </row>
    <row r="9" spans="1:24" ht="15.95" customHeight="1" x14ac:dyDescent="0.15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v>-28401750</v>
      </c>
      <c r="L9" s="98"/>
      <c r="M9" s="259"/>
      <c r="N9" s="260"/>
      <c r="O9" s="97">
        <v>-28401750</v>
      </c>
      <c r="P9" s="103"/>
      <c r="Q9" s="100" t="s">
        <v>341</v>
      </c>
      <c r="R9" s="101"/>
      <c r="U9" s="219">
        <f t="shared" si="0"/>
        <v>-28401750483</v>
      </c>
      <c r="V9" s="219" t="s">
        <v>11</v>
      </c>
      <c r="W9" s="219">
        <v>-28401750483</v>
      </c>
      <c r="X9" s="219" t="s">
        <v>11</v>
      </c>
    </row>
    <row r="10" spans="1:24" ht="15.95" customHeight="1" x14ac:dyDescent="0.15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29914483</v>
      </c>
      <c r="L10" s="98"/>
      <c r="M10" s="254"/>
      <c r="N10" s="261"/>
      <c r="O10" s="97">
        <v>29914483</v>
      </c>
      <c r="P10" s="103"/>
      <c r="Q10" s="100" t="s">
        <v>11</v>
      </c>
      <c r="R10" s="103"/>
      <c r="U10" s="219">
        <f t="shared" si="0"/>
        <v>29914482625</v>
      </c>
      <c r="V10" s="219" t="s">
        <v>11</v>
      </c>
      <c r="W10" s="219">
        <f>IF(COUNTIF(W11:W12,"-")=COUNTA(W11:W12),"-",SUM(W11:W12))</f>
        <v>29914482625</v>
      </c>
      <c r="X10" s="219" t="s">
        <v>11</v>
      </c>
    </row>
    <row r="11" spans="1:24" ht="15.95" customHeight="1" x14ac:dyDescent="0.15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21617783</v>
      </c>
      <c r="L11" s="98"/>
      <c r="M11" s="254"/>
      <c r="N11" s="261"/>
      <c r="O11" s="97">
        <v>21617783</v>
      </c>
      <c r="P11" s="103"/>
      <c r="Q11" s="100" t="s">
        <v>341</v>
      </c>
      <c r="R11" s="103"/>
      <c r="U11" s="219">
        <f t="shared" si="0"/>
        <v>21617782626</v>
      </c>
      <c r="V11" s="219" t="s">
        <v>11</v>
      </c>
      <c r="W11" s="219">
        <v>21617782626</v>
      </c>
      <c r="X11" s="219" t="s">
        <v>11</v>
      </c>
    </row>
    <row r="12" spans="1:24" ht="15.95" customHeight="1" x14ac:dyDescent="0.15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8296700</v>
      </c>
      <c r="L12" s="110"/>
      <c r="M12" s="262"/>
      <c r="N12" s="263"/>
      <c r="O12" s="109">
        <v>8296700</v>
      </c>
      <c r="P12" s="113"/>
      <c r="Q12" s="112" t="s">
        <v>341</v>
      </c>
      <c r="R12" s="113"/>
      <c r="U12" s="219">
        <f t="shared" si="0"/>
        <v>8296699999</v>
      </c>
      <c r="V12" s="219" t="s">
        <v>11</v>
      </c>
      <c r="W12" s="219">
        <v>8296699999</v>
      </c>
      <c r="X12" s="219" t="s">
        <v>11</v>
      </c>
    </row>
    <row r="13" spans="1:24" ht="15.95" customHeight="1" x14ac:dyDescent="0.15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1512732</v>
      </c>
      <c r="L13" s="119" t="s">
        <v>342</v>
      </c>
      <c r="M13" s="264"/>
      <c r="N13" s="265"/>
      <c r="O13" s="118">
        <v>1512732</v>
      </c>
      <c r="P13" s="121" t="s">
        <v>342</v>
      </c>
      <c r="Q13" s="120" t="s">
        <v>11</v>
      </c>
      <c r="R13" s="121"/>
      <c r="U13" s="219">
        <f t="shared" si="0"/>
        <v>1512732142</v>
      </c>
      <c r="V13" s="219" t="s">
        <v>11</v>
      </c>
      <c r="W13" s="219">
        <f>IF(COUNTIF(W9:W10,"-")=COUNTA(W9:W10),"-",SUM(W9:W10))</f>
        <v>1512732142</v>
      </c>
      <c r="X13" s="219" t="s">
        <v>11</v>
      </c>
    </row>
    <row r="14" spans="1:24" ht="15.95" customHeight="1" x14ac:dyDescent="0.15">
      <c r="A14" s="77" t="s">
        <v>208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-1203110</v>
      </c>
      <c r="N14" s="99" t="s">
        <v>342</v>
      </c>
      <c r="O14" s="97">
        <v>1203110</v>
      </c>
      <c r="P14" s="103" t="s">
        <v>342</v>
      </c>
      <c r="Q14" s="257" t="s">
        <v>11</v>
      </c>
      <c r="R14" s="258"/>
      <c r="U14" s="219">
        <v>0</v>
      </c>
      <c r="V14" s="219">
        <f>IF(COUNTA(V15:V18)=COUNTIF(V15:V18,"-"),"-",SUM(V15,V17,V16,V18))</f>
        <v>-1203110120</v>
      </c>
      <c r="W14" s="219">
        <f>IF(COUNTA(W15:W18)=COUNTIF(W15:W18,"-"),"-",SUM(W15,W17,W16,W18))</f>
        <v>1203110120</v>
      </c>
      <c r="X14" s="219" t="s">
        <v>11</v>
      </c>
    </row>
    <row r="15" spans="1:24" ht="15.95" customHeight="1" x14ac:dyDescent="0.15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50"/>
      <c r="L15" s="251"/>
      <c r="M15" s="97">
        <v>4412992</v>
      </c>
      <c r="N15" s="99"/>
      <c r="O15" s="97">
        <v>-4412992</v>
      </c>
      <c r="P15" s="103"/>
      <c r="Q15" s="252" t="s">
        <v>11</v>
      </c>
      <c r="R15" s="253"/>
      <c r="U15" s="219">
        <v>0</v>
      </c>
      <c r="V15" s="219">
        <v>4412992027</v>
      </c>
      <c r="W15" s="219">
        <v>-4412992027</v>
      </c>
      <c r="X15" s="219" t="s">
        <v>11</v>
      </c>
    </row>
    <row r="16" spans="1:24" ht="15.95" customHeight="1" x14ac:dyDescent="0.15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50"/>
      <c r="L16" s="251"/>
      <c r="M16" s="97">
        <v>-5233783</v>
      </c>
      <c r="N16" s="99"/>
      <c r="O16" s="97">
        <v>5233783</v>
      </c>
      <c r="P16" s="103"/>
      <c r="Q16" s="252" t="s">
        <v>11</v>
      </c>
      <c r="R16" s="253"/>
      <c r="U16" s="219">
        <v>0</v>
      </c>
      <c r="V16" s="219">
        <v>-5233782710</v>
      </c>
      <c r="W16" s="219">
        <v>5233782710</v>
      </c>
      <c r="X16" s="219" t="s">
        <v>11</v>
      </c>
    </row>
    <row r="17" spans="1:24" ht="15.95" customHeight="1" x14ac:dyDescent="0.15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50"/>
      <c r="L17" s="251"/>
      <c r="M17" s="97">
        <v>1123101</v>
      </c>
      <c r="N17" s="99"/>
      <c r="O17" s="97">
        <v>-1123101</v>
      </c>
      <c r="P17" s="103"/>
      <c r="Q17" s="252" t="s">
        <v>11</v>
      </c>
      <c r="R17" s="253"/>
      <c r="U17" s="219">
        <v>0</v>
      </c>
      <c r="V17" s="219">
        <v>1123101293</v>
      </c>
      <c r="W17" s="219">
        <v>-1123101293</v>
      </c>
      <c r="X17" s="219" t="s">
        <v>11</v>
      </c>
    </row>
    <row r="18" spans="1:24" ht="15.95" customHeight="1" x14ac:dyDescent="0.15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50"/>
      <c r="L18" s="251"/>
      <c r="M18" s="97">
        <v>-1505421</v>
      </c>
      <c r="N18" s="99"/>
      <c r="O18" s="97">
        <v>1505421</v>
      </c>
      <c r="P18" s="103"/>
      <c r="Q18" s="252" t="s">
        <v>11</v>
      </c>
      <c r="R18" s="253"/>
      <c r="U18" s="219">
        <v>0</v>
      </c>
      <c r="V18" s="219">
        <v>-1505420730</v>
      </c>
      <c r="W18" s="219">
        <v>1505420730</v>
      </c>
      <c r="X18" s="219" t="s">
        <v>11</v>
      </c>
    </row>
    <row r="19" spans="1:24" ht="15.95" customHeight="1" x14ac:dyDescent="0.15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 t="s">
        <v>11</v>
      </c>
      <c r="L19" s="98"/>
      <c r="M19" s="97" t="s">
        <v>340</v>
      </c>
      <c r="N19" s="99"/>
      <c r="O19" s="254"/>
      <c r="P19" s="255"/>
      <c r="Q19" s="256" t="s">
        <v>11</v>
      </c>
      <c r="R19" s="255"/>
      <c r="U19" s="219" t="str">
        <f>IF(COUNTIF(V19:X19,"-")=COUNTA(V19:X19),"-",SUM(V19:X19))</f>
        <v>-</v>
      </c>
      <c r="V19" s="219" t="s">
        <v>341</v>
      </c>
      <c r="W19" s="219" t="s">
        <v>11</v>
      </c>
      <c r="X19" s="219" t="s">
        <v>11</v>
      </c>
    </row>
    <row r="20" spans="1:24" ht="15.95" customHeight="1" x14ac:dyDescent="0.15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>
        <v>-27784</v>
      </c>
      <c r="L20" s="98"/>
      <c r="M20" s="97">
        <v>-27784</v>
      </c>
      <c r="N20" s="99"/>
      <c r="O20" s="254"/>
      <c r="P20" s="255"/>
      <c r="Q20" s="256" t="s">
        <v>11</v>
      </c>
      <c r="R20" s="255"/>
      <c r="U20" s="219">
        <f>IF(COUNTIF(V20:X20,"-")=COUNTA(V20:X20),"-",SUM(V20:X20))</f>
        <v>-27783857</v>
      </c>
      <c r="V20" s="219">
        <v>-27783857</v>
      </c>
      <c r="W20" s="219" t="s">
        <v>11</v>
      </c>
      <c r="X20" s="219" t="s">
        <v>11</v>
      </c>
    </row>
    <row r="21" spans="1:24" ht="15.95" customHeight="1" x14ac:dyDescent="0.15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 t="s">
        <v>11</v>
      </c>
      <c r="L21" s="110"/>
      <c r="M21" s="109" t="s">
        <v>344</v>
      </c>
      <c r="N21" s="111"/>
      <c r="O21" s="109" t="s">
        <v>341</v>
      </c>
      <c r="P21" s="113"/>
      <c r="Q21" s="248" t="s">
        <v>11</v>
      </c>
      <c r="R21" s="249"/>
      <c r="S21" s="124"/>
      <c r="U21" s="219" t="str">
        <f>IF(COUNTIF(V21:X21,"-")=COUNTA(V21:X21),"-",SUM(V21:X21))</f>
        <v>-</v>
      </c>
      <c r="V21" s="219" t="s">
        <v>340</v>
      </c>
      <c r="W21" s="219" t="s">
        <v>341</v>
      </c>
      <c r="X21" s="219" t="s">
        <v>11</v>
      </c>
    </row>
    <row r="22" spans="1:24" ht="15.95" customHeight="1" thickBot="1" x14ac:dyDescent="0.2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1484948</v>
      </c>
      <c r="L22" s="131"/>
      <c r="M22" s="130">
        <v>-1230894</v>
      </c>
      <c r="N22" s="132"/>
      <c r="O22" s="130">
        <v>2715842</v>
      </c>
      <c r="P22" s="217"/>
      <c r="Q22" s="133" t="s">
        <v>11</v>
      </c>
      <c r="R22" s="134"/>
      <c r="S22" s="124"/>
      <c r="U22" s="219">
        <f>IF(COUNTIF(V22:X22,"-")=COUNTA(V22:X22),"-",SUM(V22:X22))</f>
        <v>1484948285</v>
      </c>
      <c r="V22" s="219">
        <f>IF(AND(V14="-",COUNTIF(V19:V20,"-")=COUNTA(V19:V20),V21="-"),"-",SUM(V14,V19:V20,V21))</f>
        <v>-1230893977</v>
      </c>
      <c r="W22" s="219">
        <f>IF(AND(W13="-",W14="-",COUNTIF(W19:W20,"-")=COUNTA(W19:W20),W21="-"),"-",SUM(W13,W14,W19:W20,W21))</f>
        <v>2715842262</v>
      </c>
      <c r="X22" s="219" t="s">
        <v>11</v>
      </c>
    </row>
    <row r="23" spans="1:24" ht="15.95" customHeight="1" thickBot="1" x14ac:dyDescent="0.2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68371347</v>
      </c>
      <c r="L23" s="140"/>
      <c r="M23" s="139">
        <v>91072250</v>
      </c>
      <c r="N23" s="141"/>
      <c r="O23" s="139">
        <v>-22700903</v>
      </c>
      <c r="P23" s="218"/>
      <c r="Q23" s="142" t="s">
        <v>11</v>
      </c>
      <c r="R23" s="143"/>
      <c r="S23" s="124"/>
      <c r="U23" s="219">
        <f>IF(COUNTIF(V23:X23,"-")=COUNTA(V23:X23),"-",SUM(V23:X23))</f>
        <v>68371347370</v>
      </c>
      <c r="V23" s="219">
        <v>91072250378</v>
      </c>
      <c r="W23" s="219">
        <v>-22700903008</v>
      </c>
      <c r="X23" s="219" t="s">
        <v>11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1"/>
      <c r="C2" s="290" t="s">
        <v>345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7" s="49" customFormat="1" ht="14.25" x14ac:dyDescent="0.15">
      <c r="A3" s="152"/>
      <c r="B3" s="153"/>
      <c r="C3" s="291" t="s">
        <v>346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7" s="49" customFormat="1" ht="14.25" x14ac:dyDescent="0.15">
      <c r="A4" s="152"/>
      <c r="B4" s="153"/>
      <c r="C4" s="291" t="s">
        <v>347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7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7" s="49" customFormat="1" x14ac:dyDescent="0.15">
      <c r="A6" s="152"/>
      <c r="B6" s="153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17" s="49" customFormat="1" ht="14.25" thickBot="1" x14ac:dyDescent="0.2">
      <c r="A7" s="152" t="s">
        <v>314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7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7" s="49" customFormat="1" x14ac:dyDescent="0.1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28416440</v>
      </c>
      <c r="N9" s="170"/>
      <c r="O9" s="220"/>
      <c r="Q9" s="49">
        <f>IF(AND(Q10="-",Q15="-"),"-",SUM(Q10,Q15))</f>
        <v>28416440357</v>
      </c>
    </row>
    <row r="10" spans="1:17" s="49" customFormat="1" x14ac:dyDescent="0.1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12551465</v>
      </c>
      <c r="N10" s="170"/>
      <c r="O10" s="220"/>
      <c r="Q10" s="49">
        <f>IF(COUNTIF(Q11:Q14,"-")=COUNTA(Q11:Q14),"-",SUM(Q11:Q14))</f>
        <v>12551465342</v>
      </c>
    </row>
    <row r="11" spans="1:17" s="49" customFormat="1" x14ac:dyDescent="0.1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5285363</v>
      </c>
      <c r="N11" s="170"/>
      <c r="O11" s="220"/>
      <c r="Q11" s="49">
        <v>5285363478</v>
      </c>
    </row>
    <row r="12" spans="1:17" s="49" customFormat="1" x14ac:dyDescent="0.1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6927197</v>
      </c>
      <c r="N12" s="170"/>
      <c r="O12" s="220"/>
      <c r="Q12" s="49">
        <v>6927197040</v>
      </c>
    </row>
    <row r="13" spans="1:17" s="49" customFormat="1" x14ac:dyDescent="0.1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156992</v>
      </c>
      <c r="N13" s="170"/>
      <c r="O13" s="220"/>
      <c r="Q13" s="49">
        <v>156991618</v>
      </c>
    </row>
    <row r="14" spans="1:17" s="49" customFormat="1" x14ac:dyDescent="0.1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181913</v>
      </c>
      <c r="N14" s="170"/>
      <c r="O14" s="220"/>
      <c r="Q14" s="49">
        <v>181913206</v>
      </c>
    </row>
    <row r="15" spans="1:17" s="49" customFormat="1" x14ac:dyDescent="0.1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15864975</v>
      </c>
      <c r="N15" s="170"/>
      <c r="O15" s="220"/>
      <c r="Q15" s="49">
        <f>IF(COUNTIF(Q16:Q19,"-")=COUNTA(Q16:Q19),"-",SUM(Q16:Q19))</f>
        <v>15864975015</v>
      </c>
    </row>
    <row r="16" spans="1:17" s="49" customFormat="1" x14ac:dyDescent="0.1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4521880</v>
      </c>
      <c r="N16" s="170"/>
      <c r="O16" s="220"/>
      <c r="Q16" s="49">
        <v>4521879854</v>
      </c>
    </row>
    <row r="17" spans="1:17" s="49" customFormat="1" x14ac:dyDescent="0.1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7437049</v>
      </c>
      <c r="N17" s="170"/>
      <c r="O17" s="220"/>
      <c r="Q17" s="49">
        <v>7437048523</v>
      </c>
    </row>
    <row r="18" spans="1:17" s="49" customFormat="1" x14ac:dyDescent="0.1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3902538</v>
      </c>
      <c r="N18" s="174"/>
      <c r="O18" s="220"/>
      <c r="Q18" s="49">
        <v>3902538331</v>
      </c>
    </row>
    <row r="19" spans="1:17" s="49" customFormat="1" x14ac:dyDescent="0.1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3508</v>
      </c>
      <c r="N19" s="170"/>
      <c r="O19" s="220"/>
      <c r="Q19" s="49">
        <v>3508307</v>
      </c>
    </row>
    <row r="20" spans="1:17" s="49" customFormat="1" x14ac:dyDescent="0.1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30560231</v>
      </c>
      <c r="N20" s="170" t="s">
        <v>342</v>
      </c>
      <c r="O20" s="220"/>
      <c r="Q20" s="49">
        <f>IF(COUNTIF(Q21:Q24,"-")=COUNTA(Q21:Q24),"-",SUM(Q21:Q24))</f>
        <v>30560230900</v>
      </c>
    </row>
    <row r="21" spans="1:17" s="49" customFormat="1" x14ac:dyDescent="0.1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21611299</v>
      </c>
      <c r="N21" s="170"/>
      <c r="O21" s="220"/>
      <c r="Q21" s="49">
        <v>21611298709</v>
      </c>
    </row>
    <row r="22" spans="1:17" s="49" customFormat="1" x14ac:dyDescent="0.1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7660589</v>
      </c>
      <c r="N22" s="170"/>
      <c r="O22" s="220"/>
      <c r="Q22" s="49">
        <v>7660588999</v>
      </c>
    </row>
    <row r="23" spans="1:17" s="49" customFormat="1" x14ac:dyDescent="0.1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607171</v>
      </c>
      <c r="N23" s="170"/>
      <c r="O23" s="220"/>
      <c r="Q23" s="49">
        <v>607170556</v>
      </c>
    </row>
    <row r="24" spans="1:17" s="49" customFormat="1" x14ac:dyDescent="0.1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681173</v>
      </c>
      <c r="N24" s="170"/>
      <c r="O24" s="220"/>
      <c r="Q24" s="49">
        <v>681172636</v>
      </c>
    </row>
    <row r="25" spans="1:17" s="49" customFormat="1" x14ac:dyDescent="0.1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>
        <v>242630</v>
      </c>
      <c r="N25" s="170"/>
      <c r="O25" s="220"/>
      <c r="Q25" s="49">
        <f>IF(COUNTIF(Q26:Q27,"-")=COUNTA(Q26:Q27),"-",SUM(Q26:Q27))</f>
        <v>242629800</v>
      </c>
    </row>
    <row r="26" spans="1:17" s="49" customFormat="1" x14ac:dyDescent="0.1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>
        <v>242630</v>
      </c>
      <c r="N26" s="170"/>
      <c r="O26" s="220"/>
      <c r="Q26" s="49">
        <v>242629800</v>
      </c>
    </row>
    <row r="27" spans="1:17" s="49" customFormat="1" x14ac:dyDescent="0.1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169" t="s">
        <v>341</v>
      </c>
      <c r="N27" s="170"/>
      <c r="O27" s="220"/>
      <c r="Q27" s="49" t="s">
        <v>11</v>
      </c>
    </row>
    <row r="28" spans="1:17" s="49" customFormat="1" x14ac:dyDescent="0.1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>
        <v>139915</v>
      </c>
      <c r="N28" s="170"/>
      <c r="O28" s="220"/>
      <c r="Q28" s="49">
        <v>139915000</v>
      </c>
    </row>
    <row r="29" spans="1:17" s="49" customFormat="1" x14ac:dyDescent="0.1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2041076</v>
      </c>
      <c r="N29" s="182"/>
      <c r="O29" s="220"/>
      <c r="Q29" s="49">
        <f>IF(COUNTIF(Q9:Q28,"-")=COUNTA(Q9:Q28),"-",SUM(Q20,Q28)-SUM(Q9,Q25))</f>
        <v>2041075743</v>
      </c>
    </row>
    <row r="30" spans="1:17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7" s="49" customFormat="1" x14ac:dyDescent="0.1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2174909</v>
      </c>
      <c r="N31" s="170" t="s">
        <v>342</v>
      </c>
      <c r="O31" s="220"/>
      <c r="Q31" s="49">
        <f>IF(COUNTIF(Q32:Q36,"-")=COUNTA(Q32:Q36),"-",SUM(Q32:Q36))</f>
        <v>2174908733</v>
      </c>
    </row>
    <row r="32" spans="1:17" s="49" customFormat="1" x14ac:dyDescent="0.1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1047532</v>
      </c>
      <c r="N32" s="170"/>
      <c r="O32" s="220"/>
      <c r="Q32" s="49">
        <v>1047532328</v>
      </c>
    </row>
    <row r="33" spans="1:17" s="49" customFormat="1" x14ac:dyDescent="0.1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1127376</v>
      </c>
      <c r="N33" s="170"/>
      <c r="O33" s="220"/>
      <c r="Q33" s="49">
        <v>1127376405</v>
      </c>
    </row>
    <row r="34" spans="1:17" s="49" customFormat="1" x14ac:dyDescent="0.1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 t="s">
        <v>341</v>
      </c>
      <c r="N34" s="170"/>
      <c r="O34" s="220"/>
      <c r="Q34" s="49" t="s">
        <v>11</v>
      </c>
    </row>
    <row r="35" spans="1:17" s="49" customFormat="1" x14ac:dyDescent="0.1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>
        <v>0</v>
      </c>
      <c r="N35" s="170"/>
      <c r="O35" s="220"/>
      <c r="Q35" s="49">
        <v>0</v>
      </c>
    </row>
    <row r="36" spans="1:17" s="49" customFormat="1" x14ac:dyDescent="0.1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 t="s">
        <v>340</v>
      </c>
      <c r="N36" s="170"/>
      <c r="O36" s="220"/>
      <c r="Q36" s="49" t="s">
        <v>11</v>
      </c>
    </row>
    <row r="37" spans="1:17" s="49" customFormat="1" x14ac:dyDescent="0.1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2010176</v>
      </c>
      <c r="N37" s="170"/>
      <c r="O37" s="220"/>
      <c r="Q37" s="49">
        <f>IF(COUNTIF(Q38:Q42,"-")=COUNTA(Q38:Q42),"-",SUM(Q38:Q42))</f>
        <v>2010176093</v>
      </c>
    </row>
    <row r="38" spans="1:17" s="49" customFormat="1" x14ac:dyDescent="0.1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496196</v>
      </c>
      <c r="N38" s="170"/>
      <c r="O38" s="220"/>
      <c r="Q38" s="49">
        <v>496196000</v>
      </c>
    </row>
    <row r="39" spans="1:17" s="49" customFormat="1" x14ac:dyDescent="0.1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1505431</v>
      </c>
      <c r="N39" s="170"/>
      <c r="O39" s="220"/>
      <c r="Q39" s="49">
        <v>1505430730</v>
      </c>
    </row>
    <row r="40" spans="1:17" s="49" customFormat="1" x14ac:dyDescent="0.1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7307</v>
      </c>
      <c r="N40" s="170"/>
      <c r="O40" s="220"/>
      <c r="Q40" s="49">
        <v>7307000</v>
      </c>
    </row>
    <row r="41" spans="1:17" s="49" customFormat="1" x14ac:dyDescent="0.1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1242</v>
      </c>
      <c r="N41" s="170"/>
      <c r="O41" s="220"/>
      <c r="Q41" s="49">
        <v>1242363</v>
      </c>
    </row>
    <row r="42" spans="1:17" s="49" customFormat="1" x14ac:dyDescent="0.1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 t="s">
        <v>340</v>
      </c>
      <c r="N42" s="170"/>
      <c r="O42" s="220"/>
      <c r="Q42" s="49" t="s">
        <v>11</v>
      </c>
    </row>
    <row r="43" spans="1:17" s="49" customFormat="1" x14ac:dyDescent="0.1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-164733</v>
      </c>
      <c r="N43" s="182"/>
      <c r="O43" s="220"/>
      <c r="Q43" s="49">
        <f>IF(AND(Q31="-",Q37="-"),"-",SUM(Q37)-SUM(Q31))</f>
        <v>-164732640</v>
      </c>
    </row>
    <row r="44" spans="1:17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7" s="49" customFormat="1" x14ac:dyDescent="0.1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2418311</v>
      </c>
      <c r="N45" s="170"/>
      <c r="O45" s="220"/>
      <c r="Q45" s="49">
        <f>IF(COUNTIF(Q46:Q47,"-")=COUNTA(Q46:Q47),"-",SUM(Q46:Q47))</f>
        <v>2418311297</v>
      </c>
    </row>
    <row r="46" spans="1:17" s="49" customFormat="1" x14ac:dyDescent="0.1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2418311</v>
      </c>
      <c r="N46" s="170"/>
      <c r="O46" s="220"/>
      <c r="Q46" s="49">
        <v>2418311297</v>
      </c>
    </row>
    <row r="47" spans="1:17" s="49" customFormat="1" x14ac:dyDescent="0.1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 t="s">
        <v>340</v>
      </c>
      <c r="N47" s="170"/>
      <c r="O47" s="220"/>
      <c r="Q47" s="49" t="s">
        <v>11</v>
      </c>
    </row>
    <row r="48" spans="1:17" s="49" customFormat="1" x14ac:dyDescent="0.1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752200</v>
      </c>
      <c r="N48" s="170"/>
      <c r="O48" s="220"/>
      <c r="Q48" s="49">
        <f>IF(COUNTIF(Q49:Q50,"-")=COUNTA(Q49:Q50),"-",SUM(Q49:Q50))</f>
        <v>752200000</v>
      </c>
    </row>
    <row r="49" spans="1:17" s="49" customFormat="1" x14ac:dyDescent="0.1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752200</v>
      </c>
      <c r="N49" s="170"/>
      <c r="O49" s="220"/>
      <c r="Q49" s="49">
        <v>752200000</v>
      </c>
    </row>
    <row r="50" spans="1:17" s="49" customFormat="1" x14ac:dyDescent="0.1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 t="s">
        <v>340</v>
      </c>
      <c r="N50" s="170"/>
      <c r="O50" s="220"/>
      <c r="Q50" s="49" t="s">
        <v>11</v>
      </c>
    </row>
    <row r="51" spans="1:17" s="49" customFormat="1" x14ac:dyDescent="0.1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-1666111</v>
      </c>
      <c r="N51" s="182"/>
      <c r="O51" s="220"/>
      <c r="Q51" s="49">
        <f>IF(AND(Q45="-",Q48="-"),"-",SUM(Q48)-SUM(Q45))</f>
        <v>-1666111297</v>
      </c>
    </row>
    <row r="52" spans="1:17" s="49" customFormat="1" x14ac:dyDescent="0.15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210232</v>
      </c>
      <c r="N52" s="182"/>
      <c r="O52" s="220"/>
      <c r="Q52" s="49">
        <f>IF(AND(Q29="-",Q43="-",Q51="-"),"-",SUM(Q29,Q43,Q51))</f>
        <v>210231806</v>
      </c>
    </row>
    <row r="53" spans="1:17" s="49" customFormat="1" ht="14.25" thickBot="1" x14ac:dyDescent="0.2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241150</v>
      </c>
      <c r="N53" s="182"/>
      <c r="O53" s="220"/>
      <c r="Q53" s="49">
        <v>241149560</v>
      </c>
    </row>
    <row r="54" spans="1:17" s="49" customFormat="1" ht="14.25" hidden="1" thickBot="1" x14ac:dyDescent="0.2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340</v>
      </c>
      <c r="N54" s="182"/>
      <c r="O54" s="220"/>
      <c r="Q54" s="49" t="s">
        <v>344</v>
      </c>
    </row>
    <row r="55" spans="1:17" s="49" customFormat="1" ht="14.25" thickBot="1" x14ac:dyDescent="0.2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451381</v>
      </c>
      <c r="N55" s="189" t="s">
        <v>342</v>
      </c>
      <c r="O55" s="220"/>
      <c r="Q55" s="49">
        <f>IF(COUNTIF(Q52:Q54,"-")=COUNTA(Q52:Q54),"-",SUM(Q52:Q54))</f>
        <v>451381366</v>
      </c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338616</v>
      </c>
      <c r="N57" s="196"/>
      <c r="O57" s="220"/>
      <c r="Q57" s="49">
        <v>338615973</v>
      </c>
    </row>
    <row r="58" spans="1:17" s="49" customFormat="1" x14ac:dyDescent="0.1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11030</v>
      </c>
      <c r="N58" s="182"/>
      <c r="O58" s="220"/>
      <c r="Q58" s="49">
        <v>11030123</v>
      </c>
    </row>
    <row r="59" spans="1:17" s="49" customFormat="1" ht="14.25" thickBot="1" x14ac:dyDescent="0.2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349646</v>
      </c>
      <c r="N59" s="202"/>
      <c r="O59" s="220"/>
      <c r="Q59" s="49">
        <f>IF(COUNTIF(Q57:Q58,"-")=COUNTA(Q57:Q58),"-",SUM(Q57:Q58))</f>
        <v>349646096</v>
      </c>
    </row>
    <row r="60" spans="1:17" s="49" customFormat="1" ht="14.25" thickBot="1" x14ac:dyDescent="0.2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801027</v>
      </c>
      <c r="N60" s="189"/>
      <c r="O60" s="220"/>
      <c r="Q60" s="49">
        <f>IF(AND(Q55="-",Q59="-"),"-",SUM(Q55,Q59))</f>
        <v>801027462</v>
      </c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 </cp:lastModifiedBy>
  <dcterms:created xsi:type="dcterms:W3CDTF">2021-11-05T05:58:11Z</dcterms:created>
  <dcterms:modified xsi:type="dcterms:W3CDTF">2021-11-05T06:44:41Z</dcterms:modified>
</cp:coreProperties>
</file>