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0020\K\Server２\公会計\41_ホームページ\H29決算\"/>
    </mc:Choice>
  </mc:AlternateContent>
  <bookViews>
    <workbookView xWindow="0" yWindow="0" windowWidth="15345" windowHeight="465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AE22" i="5" s="1"/>
  <c r="AE62" i="5" s="1"/>
  <c r="Q59" i="8"/>
  <c r="Q48" i="8"/>
  <c r="Q45" i="8"/>
  <c r="Q51" i="8" s="1"/>
  <c r="Q37" i="8"/>
  <c r="Q31" i="8"/>
  <c r="Q43" i="8" s="1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AD39" i="5" l="1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AD62" i="5" s="1"/>
  <c r="U13" i="7"/>
  <c r="W22" i="7"/>
  <c r="U22" i="7" s="1"/>
</calcChain>
</file>

<file path=xl/sharedStrings.xml><?xml version="1.0" encoding="utf-8"?>
<sst xmlns="http://schemas.openxmlformats.org/spreadsheetml/2006/main" count="521" uniqueCount="350">
  <si>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</si>
  <si>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</si>
  <si>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</si>
  <si>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</si>
  <si>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</si>
  <si>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</si>
  <si>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</si>
  <si>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</si>
  <si>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</si>
  <si>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</si>
  <si>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</si>
  <si>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</si>
  <si>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</si>
  <si>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</si>
  <si>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</si>
  <si>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</si>
  <si>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</si>
  <si>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</si>
  <si>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</si>
  <si>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</si>
  <si>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</si>
  <si>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</si>
  <si>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</si>
  <si>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</si>
  <si>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</si>
  <si>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</si>
  <si>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</si>
  <si>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</si>
  <si>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</si>
  <si>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</si>
  <si>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</si>
  <si>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</si>
  <si>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</si>
  <si>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</si>
  <si>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</si>
  <si>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</si>
  <si>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</si>
  <si>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</si>
  <si>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</si>
  <si>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</si>
  <si>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</si>
  <si>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</si>
  <si>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</si>
  <si>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</si>
  <si>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</si>
  <si>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</si>
  <si>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</si>
  <si>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</si>
  <si>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</si>
  <si>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</si>
  <si>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</si>
  <si>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</si>
  <si>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</si>
  <si>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</si>
  <si>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</si>
  <si>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</si>
  <si>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</si>
  <si>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</si>
  <si>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</si>
  <si>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</si>
  <si>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</si>
  <si>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</si>
  <si>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</si>
  <si>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</si>
  <si>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</si>
  <si>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</si>
  <si>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</si>
  <si>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</si>
  <si>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</si>
  <si>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</si>
  <si>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</si>
  <si>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</si>
  <si>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</si>
  <si>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</si>
  <si>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</si>
  <si>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</si>
  <si>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</si>
  <si>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</si>
  <si>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</si>
  <si>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</si>
  <si>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</si>
  <si>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</si>
  <si>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</si>
  <si>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</si>
  <si>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</si>
  <si>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</si>
  <si>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</si>
  <si>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</si>
  <si>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</si>
  <si>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</si>
  <si>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</si>
  <si>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</si>
  <si>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</si>
  <si>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</si>
  <si>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</si>
  <si>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</si>
  <si>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</si>
  <si>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</si>
  <si>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</si>
  <si>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</si>
  <si>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</si>
  <si>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</si>
  <si>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</si>
  <si>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</si>
  <si>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</si>
  <si>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</si>
  <si>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</si>
  <si>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</si>
  <si>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</si>
  <si>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</si>
  <si>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</si>
  <si>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</si>
  <si>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</si>
  <si>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</si>
  <si>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</si>
  <si>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</si>
  <si>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</si>
  <si>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</si>
  <si>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</si>
  <si>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</si>
  <si>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</si>
  <si>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</si>
  <si>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</si>
  <si>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</si>
  <si>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</si>
  <si>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</si>
  <si>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</si>
  <si>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</si>
  <si>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</si>
  <si>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</si>
  <si>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</si>
  <si>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</si>
  <si>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</si>
  <si>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</si>
  <si>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</si>
  <si>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</si>
  <si>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</si>
  <si>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</si>
  <si>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</si>
  <si>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</si>
  <si>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</si>
  <si>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</si>
  <si>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</si>
  <si>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</si>
  <si>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</si>
  <si>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</si>
  <si>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</si>
  <si>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</si>
  <si>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</si>
  <si>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</si>
  <si>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</si>
  <si>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</si>
  <si>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</si>
  <si>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</si>
  <si>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</si>
  <si>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</si>
  <si>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</si>
  <si>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</si>
  <si>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</si>
  <si>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</si>
  <si>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</si>
  <si>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</si>
  <si>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</si>
  <si>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</si>
  <si>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</si>
  <si>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</si>
  <si>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</si>
  <si>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</si>
  <si>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</si>
  <si>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</si>
  <si>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</si>
  <si>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</si>
  <si>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</si>
  <si>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</si>
  <si>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</si>
  <si>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</si>
  <si>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</si>
  <si>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</si>
  <si>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</si>
  <si>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</si>
  <si>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</si>
  <si>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</si>
  <si>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</si>
  <si>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</si>
  <si>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</si>
  <si>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</si>
  <si>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</si>
  <si>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</si>
  <si>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</si>
  <si>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</si>
  <si>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</si>
  <si>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</si>
  <si>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</si>
  <si>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</si>
  <si>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</si>
  <si>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</si>
  <si>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</si>
  <si>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</si>
  <si>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</si>
  <si>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</si>
  <si>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</si>
  <si>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</si>
  <si>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</si>
  <si>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</si>
  <si>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</si>
  <si>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</si>
  <si>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</si>
  <si>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</si>
  <si>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</si>
  <si>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</si>
  <si>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</si>
  <si>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</si>
  <si>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</si>
  <si>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</si>
  <si>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</si>
  <si>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</si>
  <si>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</si>
  <si>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</si>
  <si>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</si>
  <si>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</si>
  <si>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</si>
  <si>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</si>
  <si>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</si>
  <si>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</si>
  <si>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</si>
  <si>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</si>
  <si>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</si>
  <si>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</si>
  <si>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</si>
  <si>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</si>
  <si>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</si>
  <si>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</si>
  <si>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</si>
  <si>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</si>
  <si>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</si>
  <si>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</si>
  <si>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</si>
  <si>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</si>
  <si>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</si>
  <si>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</si>
  <si>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</si>
  <si>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</si>
  <si>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</si>
  <si>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</si>
  <si>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</si>
  <si>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</si>
  <si>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</si>
  <si>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</si>
  <si>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</si>
  <si>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</si>
  <si>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</si>
  <si>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</si>
  <si>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</si>
  <si>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</si>
  <si>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</si>
  <si>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</si>
  <si>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</si>
  <si>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</si>
  <si>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</si>
  <si>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</si>
  <si>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</si>
  <si>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</si>
  <si>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</si>
  <si>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</si>
  <si>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</si>
  <si>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</si>
  <si>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</si>
  <si>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</si>
  <si>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</si>
  <si>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</si>
  <si>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</si>
  <si>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</si>
  <si>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</si>
  <si>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</si>
  <si>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</si>
  <si>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</si>
  <si>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</si>
  <si>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</si>
  <si>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</si>
  <si>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</si>
  <si>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</si>
  <si>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</si>
  <si>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</si>
  <si>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</si>
  <si>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</si>
  <si>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</si>
  <si>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</si>
  <si>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</si>
  <si>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</si>
  <si>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</si>
  <si>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</si>
  <si>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</si>
  <si>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</si>
  <si>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</si>
  <si>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</si>
  <si>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</si>
  <si>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</si>
  <si>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</si>
  <si>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</si>
  <si>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</si>
  <si>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</si>
  <si>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</si>
  <si>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</si>
  <si>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</si>
  <si>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</si>
  <si>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</si>
  <si>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</si>
  <si>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</si>
  <si>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</si>
  <si>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</si>
  <si>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</si>
  <si>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</si>
  <si>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</si>
  <si>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</si>
  <si>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</si>
  <si>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</si>
  <si>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</si>
  <si>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</si>
  <si>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</si>
  <si>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</si>
  <si>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</si>
  <si>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</si>
  <si>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</si>
  <si>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</si>
  <si>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</si>
  <si>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</si>
  <si>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</si>
  <si>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</si>
  <si>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</si>
  <si>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</si>
  <si>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</si>
  <si>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</si>
  <si>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</si>
  <si>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</si>
  <si>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</si>
  <si>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</si>
  <si>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</si>
  <si>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</si>
  <si>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平成３０年４月１日　</t>
    <phoneticPr fontId="11"/>
  </si>
  <si>
    <t>至　平成３１年３月３１日</t>
    <phoneticPr fontId="11"/>
  </si>
  <si>
    <t>-</t>
    <phoneticPr fontId="11"/>
  </si>
  <si>
    <t>-</t>
    <phoneticPr fontId="11"/>
  </si>
  <si>
    <t>※</t>
  </si>
  <si>
    <t>純資産変動計算書</t>
  </si>
  <si>
    <t>-</t>
    <phoneticPr fontId="11"/>
  </si>
  <si>
    <t>資金収支計算書</t>
  </si>
  <si>
    <t>自　平成３０年４月１日　</t>
    <phoneticPr fontId="11"/>
  </si>
  <si>
    <t>至　平成３１年３月３１日</t>
    <phoneticPr fontId="11"/>
  </si>
  <si>
    <t>貸借対照表</t>
  </si>
  <si>
    <t>（平成３１年３月３１日現在）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</si>
</sst>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22" xfId="0" applyNumberFormat="1" applyFont="1" applyFill="1" applyBorder="1" applyAlignment="1">
      <alignment horizontal="center" vertical="center"/>
    </xf>
    <xf numFmtId="176" fontId="9" fillId="2" borderId="18" xfId="0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37" t="s">
        <v>348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31" ht="21" customHeight="1" x14ac:dyDescent="0.15">
      <c r="D3" s="238" t="s">
        <v>349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333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34" t="s">
        <v>0</v>
      </c>
      <c r="E5" s="235"/>
      <c r="F5" s="235"/>
      <c r="G5" s="235"/>
      <c r="H5" s="235"/>
      <c r="I5" s="235"/>
      <c r="J5" s="235"/>
      <c r="K5" s="239"/>
      <c r="L5" s="239"/>
      <c r="M5" s="239"/>
      <c r="N5" s="239"/>
      <c r="O5" s="239"/>
      <c r="P5" s="240" t="s">
        <v>316</v>
      </c>
      <c r="Q5" s="241"/>
      <c r="R5" s="235" t="s">
        <v>0</v>
      </c>
      <c r="S5" s="235"/>
      <c r="T5" s="235"/>
      <c r="U5" s="235"/>
      <c r="V5" s="235"/>
      <c r="W5" s="235"/>
      <c r="X5" s="235"/>
      <c r="Y5" s="235"/>
      <c r="Z5" s="240" t="s">
        <v>316</v>
      </c>
      <c r="AA5" s="241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221"/>
      <c r="P6" s="222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100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221"/>
      <c r="P7" s="25">
        <v>83390717</v>
      </c>
      <c r="Q7" s="26" t="s">
        <v>342</v>
      </c>
      <c r="R7" s="19"/>
      <c r="S7" s="19" t="s">
        <v>101</v>
      </c>
      <c r="T7" s="19"/>
      <c r="U7" s="19"/>
      <c r="V7" s="19"/>
      <c r="W7" s="19"/>
      <c r="X7" s="19"/>
      <c r="Y7" s="18"/>
      <c r="Z7" s="25">
        <v>21774883</v>
      </c>
      <c r="AA7" s="27" t="s">
        <v>342</v>
      </c>
      <c r="AD7" s="9">
        <f>IF(AND(AD8="-",AD36="-",AD39="-"),"-",SUM(AD8,AD36,AD39))</f>
        <v>83390717008</v>
      </c>
      <c r="AE7" s="9">
        <f>IF(COUNTIF(AE8:AE12,"-")=COUNTA(AE8:AE12),"-",SUM(AE8:AE12))</f>
        <v>21774882687</v>
      </c>
    </row>
    <row r="8" spans="1:31" ht="14.65" customHeight="1" x14ac:dyDescent="0.15">
      <c r="A8" s="7" t="s">
        <v>5</v>
      </c>
      <c r="B8" s="7" t="s">
        <v>102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221"/>
      <c r="P8" s="25">
        <v>76402012</v>
      </c>
      <c r="Q8" s="26" t="s">
        <v>342</v>
      </c>
      <c r="R8" s="19"/>
      <c r="S8" s="19"/>
      <c r="T8" s="19" t="s">
        <v>319</v>
      </c>
      <c r="U8" s="19"/>
      <c r="V8" s="19"/>
      <c r="W8" s="19"/>
      <c r="X8" s="19"/>
      <c r="Y8" s="18"/>
      <c r="Z8" s="25">
        <v>16597097</v>
      </c>
      <c r="AA8" s="27"/>
      <c r="AD8" s="9">
        <f>IF(AND(AD9="-",AD25="-",COUNTIF(AD34:AD35,"-")=COUNTA(AD34:AD35)),"-",SUM(AD9,AD25,AD34:AD35))</f>
        <v>76402011733</v>
      </c>
      <c r="AE8" s="9">
        <v>16597097337</v>
      </c>
    </row>
    <row r="9" spans="1:31" ht="14.65" customHeight="1" x14ac:dyDescent="0.15">
      <c r="A9" s="7" t="s">
        <v>7</v>
      </c>
      <c r="B9" s="7" t="s">
        <v>103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221"/>
      <c r="P9" s="25">
        <v>56388312</v>
      </c>
      <c r="Q9" s="26" t="s">
        <v>342</v>
      </c>
      <c r="R9" s="19"/>
      <c r="S9" s="19"/>
      <c r="T9" s="19" t="s">
        <v>104</v>
      </c>
      <c r="U9" s="19"/>
      <c r="V9" s="19"/>
      <c r="W9" s="19"/>
      <c r="X9" s="19"/>
      <c r="Y9" s="18"/>
      <c r="Z9" s="25">
        <v>944922</v>
      </c>
      <c r="AA9" s="27"/>
      <c r="AD9" s="9">
        <f>IF(COUNTIF(AD10:AD24,"-")=COUNTA(AD10:AD24),"-",SUM(AD10:AD24))</f>
        <v>56388311830</v>
      </c>
      <c r="AE9" s="9">
        <v>944922350</v>
      </c>
    </row>
    <row r="10" spans="1:31" ht="14.65" customHeight="1" x14ac:dyDescent="0.15">
      <c r="A10" s="7" t="s">
        <v>9</v>
      </c>
      <c r="B10" s="7" t="s">
        <v>105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221"/>
      <c r="P10" s="25">
        <v>40016304</v>
      </c>
      <c r="Q10" s="26"/>
      <c r="R10" s="19"/>
      <c r="S10" s="19"/>
      <c r="T10" s="19" t="s">
        <v>106</v>
      </c>
      <c r="U10" s="19"/>
      <c r="V10" s="19"/>
      <c r="W10" s="19"/>
      <c r="X10" s="19"/>
      <c r="Y10" s="18"/>
      <c r="Z10" s="25">
        <v>4232863</v>
      </c>
      <c r="AA10" s="27"/>
      <c r="AD10" s="9">
        <v>40016303550</v>
      </c>
      <c r="AE10" s="9">
        <v>4232863000</v>
      </c>
    </row>
    <row r="11" spans="1:31" ht="14.65" customHeight="1" x14ac:dyDescent="0.15">
      <c r="A11" s="7" t="s">
        <v>12</v>
      </c>
      <c r="B11" s="7" t="s">
        <v>107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221"/>
      <c r="P11" s="25" t="s">
        <v>336</v>
      </c>
      <c r="Q11" s="26"/>
      <c r="R11" s="19"/>
      <c r="S11" s="19"/>
      <c r="T11" s="19" t="s">
        <v>108</v>
      </c>
      <c r="U11" s="19"/>
      <c r="V11" s="19"/>
      <c r="W11" s="19"/>
      <c r="X11" s="19"/>
      <c r="Y11" s="18"/>
      <c r="Z11" s="25" t="s">
        <v>335</v>
      </c>
      <c r="AA11" s="27"/>
      <c r="AD11" s="9" t="s">
        <v>11</v>
      </c>
      <c r="AE11" s="9" t="s">
        <v>11</v>
      </c>
    </row>
    <row r="12" spans="1:31" ht="14.65" customHeight="1" x14ac:dyDescent="0.15">
      <c r="A12" s="7" t="s">
        <v>14</v>
      </c>
      <c r="B12" s="7" t="s">
        <v>109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221"/>
      <c r="P12" s="25">
        <v>49832884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 t="s">
        <v>334</v>
      </c>
      <c r="AA12" s="27"/>
      <c r="AD12" s="9">
        <v>49832883940</v>
      </c>
      <c r="AE12" s="9" t="s">
        <v>11</v>
      </c>
    </row>
    <row r="13" spans="1:31" ht="14.65" customHeight="1" x14ac:dyDescent="0.15">
      <c r="A13" s="7" t="s">
        <v>16</v>
      </c>
      <c r="B13" s="7" t="s">
        <v>110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221"/>
      <c r="P13" s="25">
        <v>-34284644</v>
      </c>
      <c r="Q13" s="26"/>
      <c r="R13" s="19"/>
      <c r="S13" s="19" t="s">
        <v>111</v>
      </c>
      <c r="T13" s="19"/>
      <c r="U13" s="19"/>
      <c r="V13" s="19"/>
      <c r="W13" s="19"/>
      <c r="X13" s="19"/>
      <c r="Y13" s="18"/>
      <c r="Z13" s="25">
        <v>1974231</v>
      </c>
      <c r="AA13" s="27"/>
      <c r="AD13" s="9">
        <v>-34284644324</v>
      </c>
      <c r="AE13" s="9">
        <f>IF(COUNTIF(AE14:AE21,"-")=COUNTA(AE14:AE21),"-",SUM(AE14:AE21))</f>
        <v>1974231223</v>
      </c>
    </row>
    <row r="14" spans="1:31" ht="14.65" customHeight="1" x14ac:dyDescent="0.15">
      <c r="A14" s="7" t="s">
        <v>18</v>
      </c>
      <c r="B14" s="7" t="s">
        <v>112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221"/>
      <c r="P14" s="25">
        <v>7797514</v>
      </c>
      <c r="Q14" s="26"/>
      <c r="R14" s="19"/>
      <c r="S14" s="19"/>
      <c r="T14" s="19" t="s">
        <v>320</v>
      </c>
      <c r="U14" s="19"/>
      <c r="V14" s="19"/>
      <c r="W14" s="19"/>
      <c r="X14" s="19"/>
      <c r="Y14" s="18"/>
      <c r="Z14" s="25">
        <v>1933456</v>
      </c>
      <c r="AA14" s="27"/>
      <c r="AD14" s="9">
        <v>7797513918</v>
      </c>
      <c r="AE14" s="9">
        <v>1933455879</v>
      </c>
    </row>
    <row r="15" spans="1:31" ht="14.65" customHeight="1" x14ac:dyDescent="0.15">
      <c r="A15" s="7" t="s">
        <v>20</v>
      </c>
      <c r="B15" s="7" t="s">
        <v>113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221"/>
      <c r="P15" s="25">
        <v>-6985841</v>
      </c>
      <c r="Q15" s="26"/>
      <c r="R15" s="19"/>
      <c r="S15" s="19"/>
      <c r="T15" s="19" t="s">
        <v>114</v>
      </c>
      <c r="U15" s="19"/>
      <c r="V15" s="19"/>
      <c r="W15" s="19"/>
      <c r="X15" s="19"/>
      <c r="Y15" s="18"/>
      <c r="Z15" s="25" t="s">
        <v>334</v>
      </c>
      <c r="AA15" s="27"/>
      <c r="AD15" s="9">
        <v>-6985841254</v>
      </c>
      <c r="AE15" s="9" t="s">
        <v>11</v>
      </c>
    </row>
    <row r="16" spans="1:31" ht="14.65" customHeight="1" x14ac:dyDescent="0.15">
      <c r="A16" s="7" t="s">
        <v>22</v>
      </c>
      <c r="B16" s="7" t="s">
        <v>115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23"/>
      <c r="P16" s="25" t="s">
        <v>336</v>
      </c>
      <c r="Q16" s="26"/>
      <c r="R16" s="19"/>
      <c r="S16" s="19"/>
      <c r="T16" s="19" t="s">
        <v>116</v>
      </c>
      <c r="U16" s="19"/>
      <c r="V16" s="19"/>
      <c r="W16" s="19"/>
      <c r="X16" s="19"/>
      <c r="Y16" s="18"/>
      <c r="Z16" s="25" t="s">
        <v>336</v>
      </c>
      <c r="AA16" s="27"/>
      <c r="AD16" s="9" t="s">
        <v>11</v>
      </c>
      <c r="AE16" s="9" t="s">
        <v>11</v>
      </c>
    </row>
    <row r="17" spans="1:31" ht="14.65" customHeight="1" x14ac:dyDescent="0.15">
      <c r="A17" s="7" t="s">
        <v>24</v>
      </c>
      <c r="B17" s="7" t="s">
        <v>117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23"/>
      <c r="P17" s="25" t="s">
        <v>335</v>
      </c>
      <c r="Q17" s="26"/>
      <c r="R17" s="18"/>
      <c r="S17" s="19"/>
      <c r="T17" s="19" t="s">
        <v>118</v>
      </c>
      <c r="U17" s="19"/>
      <c r="V17" s="19"/>
      <c r="W17" s="19"/>
      <c r="X17" s="19"/>
      <c r="Y17" s="18"/>
      <c r="Z17" s="25" t="s">
        <v>336</v>
      </c>
      <c r="AA17" s="27"/>
      <c r="AD17" s="9" t="s">
        <v>11</v>
      </c>
      <c r="AE17" s="9" t="s">
        <v>11</v>
      </c>
    </row>
    <row r="18" spans="1:31" ht="14.65" customHeight="1" x14ac:dyDescent="0.15">
      <c r="A18" s="7" t="s">
        <v>26</v>
      </c>
      <c r="B18" s="7" t="s">
        <v>119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23"/>
      <c r="P18" s="25" t="s">
        <v>334</v>
      </c>
      <c r="Q18" s="26"/>
      <c r="R18" s="18"/>
      <c r="S18" s="19"/>
      <c r="T18" s="19" t="s">
        <v>120</v>
      </c>
      <c r="U18" s="19"/>
      <c r="V18" s="19"/>
      <c r="W18" s="19"/>
      <c r="X18" s="19"/>
      <c r="Y18" s="18"/>
      <c r="Z18" s="25" t="s">
        <v>336</v>
      </c>
      <c r="AA18" s="27"/>
      <c r="AD18" s="9" t="s">
        <v>11</v>
      </c>
      <c r="AE18" s="9" t="s">
        <v>11</v>
      </c>
    </row>
    <row r="19" spans="1:31" ht="14.65" customHeight="1" x14ac:dyDescent="0.15">
      <c r="A19" s="7" t="s">
        <v>28</v>
      </c>
      <c r="B19" s="7" t="s">
        <v>121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23"/>
      <c r="P19" s="25" t="s">
        <v>336</v>
      </c>
      <c r="Q19" s="26"/>
      <c r="R19" s="19"/>
      <c r="S19" s="19"/>
      <c r="T19" s="19" t="s">
        <v>122</v>
      </c>
      <c r="U19" s="19"/>
      <c r="V19" s="19"/>
      <c r="W19" s="19"/>
      <c r="X19" s="19"/>
      <c r="Y19" s="18"/>
      <c r="Z19" s="25">
        <v>-250151</v>
      </c>
      <c r="AA19" s="27"/>
      <c r="AD19" s="9" t="s">
        <v>11</v>
      </c>
      <c r="AE19" s="9">
        <v>-250150984</v>
      </c>
    </row>
    <row r="20" spans="1:31" ht="14.65" customHeight="1" x14ac:dyDescent="0.15">
      <c r="A20" s="7" t="s">
        <v>30</v>
      </c>
      <c r="B20" s="7" t="s">
        <v>123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23"/>
      <c r="P20" s="25" t="s">
        <v>336</v>
      </c>
      <c r="Q20" s="26"/>
      <c r="R20" s="19"/>
      <c r="S20" s="19"/>
      <c r="T20" s="19" t="s">
        <v>124</v>
      </c>
      <c r="U20" s="19"/>
      <c r="V20" s="19"/>
      <c r="W20" s="19"/>
      <c r="X20" s="19"/>
      <c r="Y20" s="18"/>
      <c r="Z20" s="25">
        <v>286202</v>
      </c>
      <c r="AA20" s="27"/>
      <c r="AD20" s="9" t="s">
        <v>11</v>
      </c>
      <c r="AE20" s="9">
        <v>286201905</v>
      </c>
    </row>
    <row r="21" spans="1:31" ht="14.65" customHeight="1" x14ac:dyDescent="0.15">
      <c r="A21" s="7" t="s">
        <v>32</v>
      </c>
      <c r="B21" s="7" t="s">
        <v>125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23"/>
      <c r="P21" s="25" t="s">
        <v>334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4724</v>
      </c>
      <c r="AA21" s="27"/>
      <c r="AD21" s="9" t="s">
        <v>11</v>
      </c>
      <c r="AE21" s="9">
        <v>4724423</v>
      </c>
    </row>
    <row r="22" spans="1:31" ht="14.65" customHeight="1" x14ac:dyDescent="0.15">
      <c r="A22" s="7" t="s">
        <v>34</v>
      </c>
      <c r="B22" s="7" t="s">
        <v>98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221"/>
      <c r="P22" s="25" t="s">
        <v>334</v>
      </c>
      <c r="Q22" s="26"/>
      <c r="R22" s="224" t="s">
        <v>99</v>
      </c>
      <c r="S22" s="225"/>
      <c r="T22" s="225"/>
      <c r="U22" s="225"/>
      <c r="V22" s="225"/>
      <c r="W22" s="225"/>
      <c r="X22" s="225"/>
      <c r="Y22" s="225"/>
      <c r="Z22" s="30">
        <v>23749114</v>
      </c>
      <c r="AA22" s="31"/>
      <c r="AD22" s="9" t="s">
        <v>11</v>
      </c>
      <c r="AE22" s="9">
        <f>IF(AND(AE7="-",AE13="-"),"-",SUM(AE7,AE13))</f>
        <v>23749113910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221"/>
      <c r="P23" s="25" t="s">
        <v>334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 t="s">
        <v>11</v>
      </c>
    </row>
    <row r="24" spans="1:31" ht="14.65" customHeight="1" x14ac:dyDescent="0.15">
      <c r="A24" s="7" t="s">
        <v>38</v>
      </c>
      <c r="B24" s="7" t="s">
        <v>128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221"/>
      <c r="P24" s="25">
        <v>12096</v>
      </c>
      <c r="Q24" s="26"/>
      <c r="R24" s="19"/>
      <c r="S24" s="19" t="s">
        <v>129</v>
      </c>
      <c r="T24" s="19"/>
      <c r="U24" s="19"/>
      <c r="V24" s="19"/>
      <c r="W24" s="19"/>
      <c r="X24" s="19"/>
      <c r="Y24" s="18"/>
      <c r="Z24" s="25">
        <v>91072250</v>
      </c>
      <c r="AA24" s="27"/>
      <c r="AD24" s="9">
        <v>12096000</v>
      </c>
      <c r="AE24" s="9">
        <v>91072250378</v>
      </c>
    </row>
    <row r="25" spans="1:31" ht="14.65" customHeight="1" x14ac:dyDescent="0.15">
      <c r="A25" s="7" t="s">
        <v>40</v>
      </c>
      <c r="B25" s="7" t="s">
        <v>130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221"/>
      <c r="P25" s="25">
        <v>19573008</v>
      </c>
      <c r="Q25" s="26"/>
      <c r="R25" s="19"/>
      <c r="S25" s="18" t="s">
        <v>131</v>
      </c>
      <c r="T25" s="19"/>
      <c r="U25" s="19"/>
      <c r="V25" s="19"/>
      <c r="W25" s="19"/>
      <c r="X25" s="19"/>
      <c r="Y25" s="18"/>
      <c r="Z25" s="25">
        <v>-22700903</v>
      </c>
      <c r="AA25" s="27"/>
      <c r="AD25" s="9">
        <f>IF(COUNTIF(AD26:AD33,"-")=COUNTA(AD26:AD33),"-",SUM(AD26:AD33))</f>
        <v>19573007813</v>
      </c>
      <c r="AE25" s="9">
        <v>-22700903008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221"/>
      <c r="P26" s="25">
        <v>14325890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14325890186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221"/>
      <c r="P27" s="25">
        <v>411343</v>
      </c>
      <c r="Q27" s="26"/>
      <c r="R27" s="226"/>
      <c r="S27" s="227"/>
      <c r="T27" s="227"/>
      <c r="U27" s="227"/>
      <c r="V27" s="227"/>
      <c r="W27" s="227"/>
      <c r="X27" s="227"/>
      <c r="Y27" s="227"/>
      <c r="Z27" s="25"/>
      <c r="AA27" s="27"/>
      <c r="AD27" s="9">
        <v>411342660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221"/>
      <c r="P28" s="25">
        <v>-310004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-310004364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221"/>
      <c r="P29" s="25">
        <v>26926568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26926567847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221"/>
      <c r="P30" s="25">
        <v>-21815406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-21815405716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221"/>
      <c r="P31" s="25" t="s">
        <v>334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 t="s">
        <v>11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221"/>
      <c r="P32" s="25" t="s">
        <v>336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 t="s">
        <v>11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221"/>
      <c r="P33" s="25">
        <v>34617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34617200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23"/>
      <c r="P34" s="25">
        <v>1820064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1820064056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23"/>
      <c r="P35" s="25">
        <v>-1379372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-1379371966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23"/>
      <c r="P36" s="25">
        <v>378725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378724804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221"/>
      <c r="P37" s="25">
        <v>378725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378724804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221"/>
      <c r="P38" s="25" t="s">
        <v>336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 t="s">
        <v>11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221"/>
      <c r="P39" s="25">
        <v>6609980</v>
      </c>
      <c r="Q39" s="26" t="s">
        <v>342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6609980471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221"/>
      <c r="P40" s="25">
        <v>218598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218598072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221"/>
      <c r="P41" s="25">
        <v>45000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45000000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221"/>
      <c r="P42" s="25">
        <v>173598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173598072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221"/>
      <c r="P43" s="25" t="s">
        <v>336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 t="s">
        <v>11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221"/>
      <c r="P44" s="25" t="s">
        <v>334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 t="s">
        <v>11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221"/>
      <c r="P45" s="25">
        <v>297190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297189853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221"/>
      <c r="P46" s="25">
        <v>30448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30447500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221"/>
      <c r="P47" s="25">
        <v>6044446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6044445932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221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221"/>
      <c r="P49" s="25">
        <v>6044446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6044445932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221"/>
      <c r="P50" s="25">
        <v>40265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40265267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221"/>
      <c r="P51" s="25">
        <v>-20966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-20966153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221"/>
      <c r="P52" s="25">
        <v>8729744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8729744272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221"/>
      <c r="P53" s="25">
        <v>801027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801027462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221"/>
      <c r="P54" s="25">
        <v>188387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188386782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221"/>
      <c r="P55" s="25">
        <v>10599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10599200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221"/>
      <c r="P56" s="25">
        <v>7725456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7725455716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221"/>
      <c r="P57" s="25">
        <v>4666822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4666821829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221"/>
      <c r="P58" s="25">
        <v>3058634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3058633887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221"/>
      <c r="P59" s="25" t="s">
        <v>334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 t="s">
        <v>11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221"/>
      <c r="P60" s="25">
        <v>4275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4275112</v>
      </c>
    </row>
    <row r="61" spans="1:31" ht="14.65" customHeight="1" thickBot="1" x14ac:dyDescent="0.2">
      <c r="A61" s="7" t="s">
        <v>96</v>
      </c>
      <c r="B61" s="7" t="s">
        <v>126</v>
      </c>
      <c r="D61" s="24"/>
      <c r="E61" s="19"/>
      <c r="F61" s="38" t="s">
        <v>81</v>
      </c>
      <c r="G61" s="19"/>
      <c r="H61" s="19"/>
      <c r="I61" s="19"/>
      <c r="J61" s="19"/>
      <c r="K61" s="18"/>
      <c r="L61" s="18"/>
      <c r="M61" s="18"/>
      <c r="N61" s="18"/>
      <c r="O61" s="221"/>
      <c r="P61" s="25">
        <v>0</v>
      </c>
      <c r="Q61" s="26"/>
      <c r="R61" s="228" t="s">
        <v>127</v>
      </c>
      <c r="S61" s="229"/>
      <c r="T61" s="229"/>
      <c r="U61" s="229"/>
      <c r="V61" s="229"/>
      <c r="W61" s="229"/>
      <c r="X61" s="229"/>
      <c r="Y61" s="230"/>
      <c r="Z61" s="40">
        <v>68371347</v>
      </c>
      <c r="AA61" s="41"/>
      <c r="AD61" s="9">
        <v>0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1" t="s">
        <v>2</v>
      </c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3"/>
      <c r="P62" s="42">
        <v>92120461</v>
      </c>
      <c r="Q62" s="43"/>
      <c r="R62" s="234" t="s">
        <v>322</v>
      </c>
      <c r="S62" s="235"/>
      <c r="T62" s="235"/>
      <c r="U62" s="235"/>
      <c r="V62" s="235"/>
      <c r="W62" s="235"/>
      <c r="X62" s="235"/>
      <c r="Y62" s="236"/>
      <c r="Z62" s="42">
        <v>92120461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18" ht="24" x14ac:dyDescent="0.2">
      <c r="C2" s="242" t="s">
        <v>337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51"/>
    </row>
    <row r="3" spans="1:18" ht="17.25" x14ac:dyDescent="0.2">
      <c r="C3" s="243" t="s">
        <v>338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51"/>
    </row>
    <row r="4" spans="1:18" ht="17.25" x14ac:dyDescent="0.2">
      <c r="C4" s="243" t="s">
        <v>339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51"/>
    </row>
    <row r="5" spans="1:18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333</v>
      </c>
      <c r="P5" s="51"/>
    </row>
    <row r="6" spans="1:18" ht="18" thickBot="1" x14ac:dyDescent="0.25">
      <c r="A6" s="50" t="s">
        <v>314</v>
      </c>
      <c r="C6" s="244" t="s">
        <v>0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6" t="s">
        <v>316</v>
      </c>
      <c r="O6" s="247"/>
      <c r="P6" s="51"/>
    </row>
    <row r="7" spans="1:18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29385248</v>
      </c>
      <c r="O7" s="213" t="s">
        <v>342</v>
      </c>
      <c r="P7" s="58"/>
      <c r="R7" s="6">
        <f>IF(AND(R8="-",R23="-"),"-",SUM(R8,R23))</f>
        <v>29385247694</v>
      </c>
    </row>
    <row r="8" spans="1:18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13520273</v>
      </c>
      <c r="O8" s="213" t="s">
        <v>342</v>
      </c>
      <c r="P8" s="58"/>
      <c r="R8" s="6">
        <f>IF(COUNTIF(R9:R22,"-")=COUNTA(R9:R22),"-",SUM(R9,R14,R19))</f>
        <v>13520272679</v>
      </c>
    </row>
    <row r="9" spans="1:18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4539185</v>
      </c>
      <c r="O9" s="213"/>
      <c r="P9" s="58"/>
      <c r="R9" s="6">
        <f>IF(COUNTIF(R10:R13,"-")=COUNTA(R10:R13),"-",SUM(R10:R13))</f>
        <v>4539185450</v>
      </c>
    </row>
    <row r="10" spans="1:18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3641853</v>
      </c>
      <c r="O10" s="213"/>
      <c r="P10" s="58"/>
      <c r="R10" s="6">
        <v>3641853460</v>
      </c>
    </row>
    <row r="11" spans="1:18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358112</v>
      </c>
      <c r="O11" s="213"/>
      <c r="P11" s="58"/>
      <c r="R11" s="6">
        <v>358112165</v>
      </c>
    </row>
    <row r="12" spans="1:18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294182</v>
      </c>
      <c r="O12" s="213"/>
      <c r="P12" s="58"/>
      <c r="R12" s="6">
        <v>294181822</v>
      </c>
    </row>
    <row r="13" spans="1:18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245038</v>
      </c>
      <c r="O13" s="213"/>
      <c r="P13" s="58"/>
      <c r="R13" s="6">
        <v>245038003</v>
      </c>
    </row>
    <row r="14" spans="1:18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8621216</v>
      </c>
      <c r="O14" s="213"/>
      <c r="P14" s="58"/>
      <c r="R14" s="6">
        <f>IF(COUNTIF(R15:R18,"-")=COUNTA(R15:R18),"-",SUM(R15:R18))</f>
        <v>8621216252</v>
      </c>
    </row>
    <row r="15" spans="1:18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6290065</v>
      </c>
      <c r="O15" s="213"/>
      <c r="P15" s="58"/>
      <c r="R15" s="6">
        <v>6290064816</v>
      </c>
    </row>
    <row r="16" spans="1:18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637132</v>
      </c>
      <c r="O16" s="213"/>
      <c r="P16" s="58"/>
      <c r="R16" s="6">
        <v>637132224</v>
      </c>
    </row>
    <row r="17" spans="1:18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1694019</v>
      </c>
      <c r="O17" s="213"/>
      <c r="P17" s="58"/>
      <c r="R17" s="6">
        <v>1694019212</v>
      </c>
    </row>
    <row r="18" spans="1:18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 t="s">
        <v>340</v>
      </c>
      <c r="O18" s="213"/>
      <c r="P18" s="58"/>
      <c r="R18" s="6" t="s">
        <v>11</v>
      </c>
    </row>
    <row r="19" spans="1:18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359871</v>
      </c>
      <c r="O19" s="213"/>
      <c r="P19" s="58"/>
      <c r="R19" s="6">
        <f>IF(COUNTIF(R20:R22,"-")=COUNTA(R20:R22),"-",SUM(R20:R22))</f>
        <v>359870977</v>
      </c>
    </row>
    <row r="20" spans="1:18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156992</v>
      </c>
      <c r="O20" s="213"/>
      <c r="P20" s="58"/>
      <c r="R20" s="6">
        <v>156991618</v>
      </c>
    </row>
    <row r="21" spans="1:18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20966</v>
      </c>
      <c r="O21" s="213"/>
      <c r="P21" s="58"/>
      <c r="R21" s="6">
        <v>20966153</v>
      </c>
    </row>
    <row r="22" spans="1:18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181913</v>
      </c>
      <c r="O22" s="213"/>
      <c r="P22" s="58"/>
      <c r="R22" s="6">
        <v>181913206</v>
      </c>
    </row>
    <row r="23" spans="1:18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15864975</v>
      </c>
      <c r="O23" s="213"/>
      <c r="P23" s="58"/>
      <c r="R23" s="6">
        <f>IF(COUNTIF(R24:R27,"-")=COUNTA(R24:R27),"-",SUM(R24:R27))</f>
        <v>15864975015</v>
      </c>
    </row>
    <row r="24" spans="1:18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4521880</v>
      </c>
      <c r="O24" s="213"/>
      <c r="P24" s="58"/>
      <c r="R24" s="6">
        <v>4521879854</v>
      </c>
    </row>
    <row r="25" spans="1:18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7437049</v>
      </c>
      <c r="O25" s="213"/>
      <c r="P25" s="58"/>
      <c r="R25" s="6">
        <v>7437048523</v>
      </c>
    </row>
    <row r="26" spans="1:18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3902538</v>
      </c>
      <c r="O26" s="213"/>
      <c r="P26" s="58"/>
      <c r="R26" s="6">
        <v>3902538331</v>
      </c>
    </row>
    <row r="27" spans="1:18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3508</v>
      </c>
      <c r="O27" s="213"/>
      <c r="P27" s="58"/>
      <c r="R27" s="6">
        <v>3508307</v>
      </c>
    </row>
    <row r="28" spans="1:18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1298809</v>
      </c>
      <c r="O28" s="213" t="s">
        <v>342</v>
      </c>
      <c r="P28" s="58"/>
      <c r="R28" s="6">
        <f>IF(COUNTIF(R29:R30,"-")=COUNTA(R29:R30),"-",SUM(R29:R30))</f>
        <v>1298809213</v>
      </c>
    </row>
    <row r="29" spans="1:18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59"/>
      <c r="L29" s="59"/>
      <c r="M29" s="59"/>
      <c r="N29" s="57">
        <v>607171</v>
      </c>
      <c r="O29" s="213"/>
      <c r="P29" s="58"/>
      <c r="R29" s="6">
        <v>607170556</v>
      </c>
    </row>
    <row r="30" spans="1:18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59"/>
      <c r="L30" s="59"/>
      <c r="M30" s="59"/>
      <c r="N30" s="57">
        <v>691639</v>
      </c>
      <c r="O30" s="213"/>
      <c r="P30" s="58"/>
      <c r="R30" s="6">
        <v>691638657</v>
      </c>
    </row>
    <row r="31" spans="1:18" x14ac:dyDescent="0.15">
      <c r="A31" s="50" t="s">
        <v>133</v>
      </c>
      <c r="C31" s="60" t="s">
        <v>134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-28086438</v>
      </c>
      <c r="O31" s="214" t="s">
        <v>342</v>
      </c>
      <c r="P31" s="58"/>
      <c r="R31" s="6">
        <f>IF(COUNTIF(R7:R28,"-")=COUNTA(R7:R28),"-",SUM(R28)-SUM(R7))</f>
        <v>-28086438481</v>
      </c>
    </row>
    <row r="32" spans="1:18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316554</v>
      </c>
      <c r="O32" s="213" t="s">
        <v>342</v>
      </c>
      <c r="P32" s="58"/>
      <c r="R32" s="6">
        <f>IF(COUNTIF(R33:R37,"-")=COUNTA(R33:R37),"-",SUM(R33:R37))</f>
        <v>316554364</v>
      </c>
    </row>
    <row r="33" spans="1:18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242630</v>
      </c>
      <c r="O33" s="213"/>
      <c r="P33" s="58"/>
      <c r="R33" s="6">
        <v>242629800</v>
      </c>
    </row>
    <row r="34" spans="1:18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73814</v>
      </c>
      <c r="O34" s="213"/>
      <c r="P34" s="58"/>
      <c r="R34" s="6">
        <v>73814017</v>
      </c>
    </row>
    <row r="35" spans="1:18" x14ac:dyDescent="0.15">
      <c r="A35" s="50" t="s">
        <v>186</v>
      </c>
      <c r="C35" s="54"/>
      <c r="D35" s="55"/>
      <c r="E35" s="56" t="s">
        <v>187</v>
      </c>
      <c r="F35" s="56"/>
      <c r="G35" s="55"/>
      <c r="H35" s="56"/>
      <c r="I35" s="55"/>
      <c r="J35" s="55"/>
      <c r="K35" s="56"/>
      <c r="L35" s="56"/>
      <c r="M35" s="56"/>
      <c r="N35" s="57" t="s">
        <v>341</v>
      </c>
      <c r="O35" s="213"/>
      <c r="P35" s="58"/>
      <c r="R35" s="6" t="s">
        <v>11</v>
      </c>
    </row>
    <row r="36" spans="1:18" x14ac:dyDescent="0.15">
      <c r="A36" s="50" t="s">
        <v>188</v>
      </c>
      <c r="C36" s="54"/>
      <c r="D36" s="55"/>
      <c r="E36" s="55" t="s">
        <v>189</v>
      </c>
      <c r="F36" s="55"/>
      <c r="G36" s="55"/>
      <c r="H36" s="55"/>
      <c r="I36" s="55"/>
      <c r="J36" s="55"/>
      <c r="K36" s="56"/>
      <c r="L36" s="56"/>
      <c r="M36" s="56"/>
      <c r="N36" s="57" t="s">
        <v>340</v>
      </c>
      <c r="O36" s="213"/>
      <c r="P36" s="58"/>
      <c r="R36" s="6" t="s">
        <v>11</v>
      </c>
    </row>
    <row r="37" spans="1:18" x14ac:dyDescent="0.15">
      <c r="A37" s="50" t="s">
        <v>190</v>
      </c>
      <c r="C37" s="54"/>
      <c r="D37" s="55"/>
      <c r="E37" s="55" t="s">
        <v>35</v>
      </c>
      <c r="F37" s="55"/>
      <c r="G37" s="55"/>
      <c r="H37" s="55"/>
      <c r="I37" s="55"/>
      <c r="J37" s="55"/>
      <c r="K37" s="56"/>
      <c r="L37" s="56"/>
      <c r="M37" s="56"/>
      <c r="N37" s="57">
        <v>111</v>
      </c>
      <c r="O37" s="213"/>
      <c r="P37" s="58"/>
      <c r="R37" s="6">
        <v>110547</v>
      </c>
    </row>
    <row r="38" spans="1:18" x14ac:dyDescent="0.15">
      <c r="A38" s="50" t="s">
        <v>191</v>
      </c>
      <c r="C38" s="54"/>
      <c r="D38" s="55" t="s">
        <v>192</v>
      </c>
      <c r="E38" s="55"/>
      <c r="F38" s="55"/>
      <c r="G38" s="55"/>
      <c r="H38" s="55"/>
      <c r="I38" s="55"/>
      <c r="J38" s="55"/>
      <c r="K38" s="59"/>
      <c r="L38" s="59"/>
      <c r="M38" s="59"/>
      <c r="N38" s="57">
        <v>1242</v>
      </c>
      <c r="O38" s="213"/>
      <c r="P38" s="58"/>
      <c r="R38" s="6">
        <f>IF(COUNTIF(R39:R40,"-")=COUNTA(R39:R40),"-",SUM(R39:R40))</f>
        <v>1242362</v>
      </c>
    </row>
    <row r="39" spans="1:18" x14ac:dyDescent="0.15">
      <c r="A39" s="50" t="s">
        <v>193</v>
      </c>
      <c r="C39" s="54"/>
      <c r="D39" s="55"/>
      <c r="E39" s="55" t="s">
        <v>194</v>
      </c>
      <c r="F39" s="55"/>
      <c r="G39" s="55"/>
      <c r="H39" s="55"/>
      <c r="I39" s="55"/>
      <c r="J39" s="55"/>
      <c r="K39" s="59"/>
      <c r="L39" s="59"/>
      <c r="M39" s="59"/>
      <c r="N39" s="57">
        <v>1242</v>
      </c>
      <c r="O39" s="213"/>
      <c r="P39" s="58"/>
      <c r="R39" s="6">
        <v>1242362</v>
      </c>
    </row>
    <row r="40" spans="1:18" ht="14.25" thickBot="1" x14ac:dyDescent="0.2">
      <c r="A40" s="50" t="s">
        <v>195</v>
      </c>
      <c r="C40" s="54"/>
      <c r="D40" s="55"/>
      <c r="E40" s="55" t="s">
        <v>35</v>
      </c>
      <c r="F40" s="55"/>
      <c r="G40" s="55"/>
      <c r="H40" s="55"/>
      <c r="I40" s="55"/>
      <c r="J40" s="55"/>
      <c r="K40" s="59"/>
      <c r="L40" s="59"/>
      <c r="M40" s="59"/>
      <c r="N40" s="57" t="s">
        <v>340</v>
      </c>
      <c r="O40" s="213"/>
      <c r="P40" s="58"/>
      <c r="R40" s="6" t="s">
        <v>11</v>
      </c>
    </row>
    <row r="41" spans="1:18" ht="14.25" thickBot="1" x14ac:dyDescent="0.2">
      <c r="A41" s="50" t="s">
        <v>178</v>
      </c>
      <c r="C41" s="64" t="s">
        <v>179</v>
      </c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7">
        <v>-28401750</v>
      </c>
      <c r="O41" s="215"/>
      <c r="P41" s="58"/>
      <c r="R41" s="6">
        <f>IF(COUNTIF(R31:R40,"-")=COUNTA(R31:R40),"-",SUM(R31,R38)-SUM(R32))</f>
        <v>-28401750483</v>
      </c>
    </row>
    <row r="42" spans="1:18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8" s="69" customFormat="1" ht="15.6" customHeight="1" x14ac:dyDescent="0.15">
      <c r="A43" s="68"/>
      <c r="C43" s="73"/>
      <c r="D43" s="73" t="s">
        <v>323</v>
      </c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2" spans="1:24" ht="24" x14ac:dyDescent="0.25">
      <c r="B2" s="78"/>
      <c r="C2" s="266" t="s">
        <v>343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0"/>
      <c r="C3" s="267" t="s">
        <v>338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0"/>
      <c r="C4" s="267" t="s">
        <v>339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6" t="s">
        <v>333</v>
      </c>
      <c r="Q5" s="82"/>
      <c r="R5" s="83"/>
    </row>
    <row r="6" spans="1:24" ht="12.75" customHeight="1" x14ac:dyDescent="0.15">
      <c r="B6" s="84"/>
      <c r="C6" s="268" t="s">
        <v>0</v>
      </c>
      <c r="D6" s="269"/>
      <c r="E6" s="269"/>
      <c r="F6" s="269"/>
      <c r="G6" s="269"/>
      <c r="H6" s="269"/>
      <c r="I6" s="269"/>
      <c r="J6" s="270"/>
      <c r="K6" s="274" t="s">
        <v>324</v>
      </c>
      <c r="L6" s="269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314</v>
      </c>
      <c r="B7" s="84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325</v>
      </c>
      <c r="N7" s="277"/>
      <c r="O7" s="276" t="s">
        <v>326</v>
      </c>
      <c r="P7" s="278"/>
      <c r="Q7" s="279" t="s">
        <v>132</v>
      </c>
      <c r="R7" s="280"/>
    </row>
    <row r="8" spans="1:24" ht="15.95" customHeight="1" x14ac:dyDescent="0.15">
      <c r="A8" s="77" t="s">
        <v>196</v>
      </c>
      <c r="B8" s="87"/>
      <c r="C8" s="88" t="s">
        <v>197</v>
      </c>
      <c r="D8" s="89"/>
      <c r="E8" s="89"/>
      <c r="F8" s="89"/>
      <c r="G8" s="89"/>
      <c r="H8" s="89"/>
      <c r="I8" s="89"/>
      <c r="J8" s="90"/>
      <c r="K8" s="91">
        <v>66886399</v>
      </c>
      <c r="L8" s="92"/>
      <c r="M8" s="91">
        <v>92303144</v>
      </c>
      <c r="N8" s="93"/>
      <c r="O8" s="91">
        <v>-25416745</v>
      </c>
      <c r="P8" s="95"/>
      <c r="Q8" s="94" t="s">
        <v>340</v>
      </c>
      <c r="R8" s="95"/>
      <c r="U8" s="219">
        <f t="shared" ref="U8:U13" si="0">IF(COUNTIF(V8:X8,"-")=COUNTA(V8:X8),"-",SUM(V8:X8))</f>
        <v>66886399085</v>
      </c>
      <c r="V8" s="219">
        <v>92303144355</v>
      </c>
      <c r="W8" s="219">
        <v>-25416745270</v>
      </c>
      <c r="X8" s="219" t="s">
        <v>11</v>
      </c>
    </row>
    <row r="9" spans="1:24" ht="15.95" customHeight="1" x14ac:dyDescent="0.15">
      <c r="A9" s="77" t="s">
        <v>198</v>
      </c>
      <c r="B9" s="87"/>
      <c r="C9" s="24"/>
      <c r="D9" s="19" t="s">
        <v>199</v>
      </c>
      <c r="E9" s="19"/>
      <c r="F9" s="19"/>
      <c r="G9" s="19"/>
      <c r="H9" s="19"/>
      <c r="I9" s="19"/>
      <c r="J9" s="96"/>
      <c r="K9" s="97">
        <v>-28401750</v>
      </c>
      <c r="L9" s="98"/>
      <c r="M9" s="259"/>
      <c r="N9" s="260"/>
      <c r="O9" s="97">
        <v>-28401750</v>
      </c>
      <c r="P9" s="103"/>
      <c r="Q9" s="100" t="s">
        <v>341</v>
      </c>
      <c r="R9" s="101"/>
      <c r="U9" s="219">
        <f t="shared" si="0"/>
        <v>-28401750483</v>
      </c>
      <c r="V9" s="219" t="s">
        <v>11</v>
      </c>
      <c r="W9" s="219">
        <v>-28401750483</v>
      </c>
      <c r="X9" s="219" t="s">
        <v>11</v>
      </c>
    </row>
    <row r="10" spans="1:24" ht="15.95" customHeight="1" x14ac:dyDescent="0.15">
      <c r="A10" s="77" t="s">
        <v>200</v>
      </c>
      <c r="B10" s="84"/>
      <c r="C10" s="102"/>
      <c r="D10" s="96" t="s">
        <v>201</v>
      </c>
      <c r="E10" s="96"/>
      <c r="F10" s="96"/>
      <c r="G10" s="96"/>
      <c r="H10" s="96"/>
      <c r="I10" s="96"/>
      <c r="J10" s="96"/>
      <c r="K10" s="97">
        <v>29914483</v>
      </c>
      <c r="L10" s="98"/>
      <c r="M10" s="254"/>
      <c r="N10" s="261"/>
      <c r="O10" s="97">
        <v>29914483</v>
      </c>
      <c r="P10" s="103"/>
      <c r="Q10" s="100" t="s">
        <v>11</v>
      </c>
      <c r="R10" s="103"/>
      <c r="U10" s="219">
        <f t="shared" si="0"/>
        <v>29914482625</v>
      </c>
      <c r="V10" s="219" t="s">
        <v>11</v>
      </c>
      <c r="W10" s="219">
        <f>IF(COUNTIF(W11:W12,"-")=COUNTA(W11:W12),"-",SUM(W11:W12))</f>
        <v>29914482625</v>
      </c>
      <c r="X10" s="219" t="s">
        <v>11</v>
      </c>
    </row>
    <row r="11" spans="1:24" ht="15.95" customHeight="1" x14ac:dyDescent="0.15">
      <c r="A11" s="77" t="s">
        <v>202</v>
      </c>
      <c r="B11" s="84"/>
      <c r="C11" s="104"/>
      <c r="D11" s="96"/>
      <c r="E11" s="105" t="s">
        <v>203</v>
      </c>
      <c r="F11" s="105"/>
      <c r="G11" s="105"/>
      <c r="H11" s="105"/>
      <c r="I11" s="105"/>
      <c r="J11" s="96"/>
      <c r="K11" s="97">
        <v>21617783</v>
      </c>
      <c r="L11" s="98"/>
      <c r="M11" s="254"/>
      <c r="N11" s="261"/>
      <c r="O11" s="97">
        <v>21617783</v>
      </c>
      <c r="P11" s="103"/>
      <c r="Q11" s="100" t="s">
        <v>341</v>
      </c>
      <c r="R11" s="103"/>
      <c r="U11" s="219">
        <f t="shared" si="0"/>
        <v>21617782626</v>
      </c>
      <c r="V11" s="219" t="s">
        <v>11</v>
      </c>
      <c r="W11" s="219">
        <v>21617782626</v>
      </c>
      <c r="X11" s="219" t="s">
        <v>11</v>
      </c>
    </row>
    <row r="12" spans="1:24" ht="15.95" customHeight="1" x14ac:dyDescent="0.15">
      <c r="A12" s="77" t="s">
        <v>204</v>
      </c>
      <c r="B12" s="84"/>
      <c r="C12" s="106"/>
      <c r="D12" s="107"/>
      <c r="E12" s="107" t="s">
        <v>205</v>
      </c>
      <c r="F12" s="107"/>
      <c r="G12" s="107"/>
      <c r="H12" s="107"/>
      <c r="I12" s="107"/>
      <c r="J12" s="108"/>
      <c r="K12" s="109">
        <v>8296700</v>
      </c>
      <c r="L12" s="110"/>
      <c r="M12" s="262"/>
      <c r="N12" s="263"/>
      <c r="O12" s="109">
        <v>8296700</v>
      </c>
      <c r="P12" s="113"/>
      <c r="Q12" s="112" t="s">
        <v>341</v>
      </c>
      <c r="R12" s="113"/>
      <c r="U12" s="219">
        <f t="shared" si="0"/>
        <v>8296699999</v>
      </c>
      <c r="V12" s="219" t="s">
        <v>11</v>
      </c>
      <c r="W12" s="219">
        <v>8296699999</v>
      </c>
      <c r="X12" s="219" t="s">
        <v>11</v>
      </c>
    </row>
    <row r="13" spans="1:24" ht="15.95" customHeight="1" x14ac:dyDescent="0.15">
      <c r="A13" s="77" t="s">
        <v>206</v>
      </c>
      <c r="B13" s="84"/>
      <c r="C13" s="114"/>
      <c r="D13" s="115" t="s">
        <v>207</v>
      </c>
      <c r="E13" s="116"/>
      <c r="F13" s="115"/>
      <c r="G13" s="115"/>
      <c r="H13" s="115"/>
      <c r="I13" s="115"/>
      <c r="J13" s="117"/>
      <c r="K13" s="118">
        <v>1512732</v>
      </c>
      <c r="L13" s="119" t="s">
        <v>342</v>
      </c>
      <c r="M13" s="264"/>
      <c r="N13" s="265"/>
      <c r="O13" s="118">
        <v>1512732</v>
      </c>
      <c r="P13" s="121" t="s">
        <v>342</v>
      </c>
      <c r="Q13" s="120" t="s">
        <v>11</v>
      </c>
      <c r="R13" s="121"/>
      <c r="U13" s="219">
        <f t="shared" si="0"/>
        <v>1512732142</v>
      </c>
      <c r="V13" s="219" t="s">
        <v>11</v>
      </c>
      <c r="W13" s="219">
        <f>IF(COUNTIF(W9:W10,"-")=COUNTA(W9:W10),"-",SUM(W9:W10))</f>
        <v>1512732142</v>
      </c>
      <c r="X13" s="219" t="s">
        <v>11</v>
      </c>
    </row>
    <row r="14" spans="1:24" ht="15.95" customHeight="1" x14ac:dyDescent="0.15">
      <c r="A14" s="77" t="s">
        <v>208</v>
      </c>
      <c r="B14" s="84"/>
      <c r="C14" s="24"/>
      <c r="D14" s="122" t="s">
        <v>327</v>
      </c>
      <c r="E14" s="122"/>
      <c r="F14" s="122"/>
      <c r="G14" s="105"/>
      <c r="H14" s="105"/>
      <c r="I14" s="105"/>
      <c r="J14" s="96"/>
      <c r="K14" s="250"/>
      <c r="L14" s="251"/>
      <c r="M14" s="97">
        <v>-1203110</v>
      </c>
      <c r="N14" s="99" t="s">
        <v>342</v>
      </c>
      <c r="O14" s="97">
        <v>1203110</v>
      </c>
      <c r="P14" s="103" t="s">
        <v>342</v>
      </c>
      <c r="Q14" s="257" t="s">
        <v>11</v>
      </c>
      <c r="R14" s="258"/>
      <c r="U14" s="219">
        <v>0</v>
      </c>
      <c r="V14" s="219">
        <f>IF(COUNTA(V15:V18)=COUNTIF(V15:V18,"-"),"-",SUM(V15,V17,V16,V18))</f>
        <v>-1203110120</v>
      </c>
      <c r="W14" s="219">
        <f>IF(COUNTA(W15:W18)=COUNTIF(W15:W18,"-"),"-",SUM(W15,W17,W16,W18))</f>
        <v>1203110120</v>
      </c>
      <c r="X14" s="219" t="s">
        <v>11</v>
      </c>
    </row>
    <row r="15" spans="1:24" ht="15.95" customHeight="1" x14ac:dyDescent="0.15">
      <c r="A15" s="77" t="s">
        <v>209</v>
      </c>
      <c r="B15" s="84"/>
      <c r="C15" s="24"/>
      <c r="D15" s="122"/>
      <c r="E15" s="122" t="s">
        <v>210</v>
      </c>
      <c r="F15" s="105"/>
      <c r="G15" s="105"/>
      <c r="H15" s="105"/>
      <c r="I15" s="105"/>
      <c r="J15" s="96"/>
      <c r="K15" s="250"/>
      <c r="L15" s="251"/>
      <c r="M15" s="97">
        <v>4412992</v>
      </c>
      <c r="N15" s="99"/>
      <c r="O15" s="97">
        <v>-4412992</v>
      </c>
      <c r="P15" s="103"/>
      <c r="Q15" s="252" t="s">
        <v>11</v>
      </c>
      <c r="R15" s="253"/>
      <c r="U15" s="219">
        <v>0</v>
      </c>
      <c r="V15" s="219">
        <v>4412992027</v>
      </c>
      <c r="W15" s="219">
        <v>-4412992027</v>
      </c>
      <c r="X15" s="219" t="s">
        <v>11</v>
      </c>
    </row>
    <row r="16" spans="1:24" ht="15.95" customHeight="1" x14ac:dyDescent="0.15">
      <c r="A16" s="77" t="s">
        <v>211</v>
      </c>
      <c r="B16" s="84"/>
      <c r="C16" s="24"/>
      <c r="D16" s="122"/>
      <c r="E16" s="122" t="s">
        <v>212</v>
      </c>
      <c r="F16" s="122"/>
      <c r="G16" s="105"/>
      <c r="H16" s="105"/>
      <c r="I16" s="105"/>
      <c r="J16" s="96"/>
      <c r="K16" s="250"/>
      <c r="L16" s="251"/>
      <c r="M16" s="97">
        <v>-5233783</v>
      </c>
      <c r="N16" s="99"/>
      <c r="O16" s="97">
        <v>5233783</v>
      </c>
      <c r="P16" s="103"/>
      <c r="Q16" s="252" t="s">
        <v>11</v>
      </c>
      <c r="R16" s="253"/>
      <c r="U16" s="219">
        <v>0</v>
      </c>
      <c r="V16" s="219">
        <v>-5233782710</v>
      </c>
      <c r="W16" s="219">
        <v>5233782710</v>
      </c>
      <c r="X16" s="219" t="s">
        <v>11</v>
      </c>
    </row>
    <row r="17" spans="1:24" ht="15.95" customHeight="1" x14ac:dyDescent="0.15">
      <c r="A17" s="77" t="s">
        <v>213</v>
      </c>
      <c r="B17" s="84"/>
      <c r="C17" s="24"/>
      <c r="D17" s="122"/>
      <c r="E17" s="122" t="s">
        <v>214</v>
      </c>
      <c r="F17" s="122"/>
      <c r="G17" s="105"/>
      <c r="H17" s="105"/>
      <c r="I17" s="105"/>
      <c r="J17" s="96"/>
      <c r="K17" s="250"/>
      <c r="L17" s="251"/>
      <c r="M17" s="97">
        <v>1123101</v>
      </c>
      <c r="N17" s="99"/>
      <c r="O17" s="97">
        <v>-1123101</v>
      </c>
      <c r="P17" s="103"/>
      <c r="Q17" s="252" t="s">
        <v>11</v>
      </c>
      <c r="R17" s="253"/>
      <c r="U17" s="219">
        <v>0</v>
      </c>
      <c r="V17" s="219">
        <v>1123101293</v>
      </c>
      <c r="W17" s="219">
        <v>-1123101293</v>
      </c>
      <c r="X17" s="219" t="s">
        <v>11</v>
      </c>
    </row>
    <row r="18" spans="1:24" ht="15.95" customHeight="1" x14ac:dyDescent="0.15">
      <c r="A18" s="77" t="s">
        <v>215</v>
      </c>
      <c r="B18" s="84"/>
      <c r="C18" s="24"/>
      <c r="D18" s="122"/>
      <c r="E18" s="122" t="s">
        <v>216</v>
      </c>
      <c r="F18" s="122"/>
      <c r="G18" s="105"/>
      <c r="H18" s="20"/>
      <c r="I18" s="105"/>
      <c r="J18" s="96"/>
      <c r="K18" s="250"/>
      <c r="L18" s="251"/>
      <c r="M18" s="97">
        <v>-1505421</v>
      </c>
      <c r="N18" s="99"/>
      <c r="O18" s="97">
        <v>1505421</v>
      </c>
      <c r="P18" s="103"/>
      <c r="Q18" s="252" t="s">
        <v>11</v>
      </c>
      <c r="R18" s="253"/>
      <c r="U18" s="219">
        <v>0</v>
      </c>
      <c r="V18" s="219">
        <v>-1505420730</v>
      </c>
      <c r="W18" s="219">
        <v>1505420730</v>
      </c>
      <c r="X18" s="219" t="s">
        <v>11</v>
      </c>
    </row>
    <row r="19" spans="1:24" ht="15.95" customHeight="1" x14ac:dyDescent="0.15">
      <c r="A19" s="77" t="s">
        <v>217</v>
      </c>
      <c r="B19" s="84"/>
      <c r="C19" s="24"/>
      <c r="D19" s="122" t="s">
        <v>218</v>
      </c>
      <c r="E19" s="105"/>
      <c r="F19" s="105"/>
      <c r="G19" s="105"/>
      <c r="H19" s="105"/>
      <c r="I19" s="105"/>
      <c r="J19" s="96"/>
      <c r="K19" s="97" t="s">
        <v>11</v>
      </c>
      <c r="L19" s="98"/>
      <c r="M19" s="97" t="s">
        <v>340</v>
      </c>
      <c r="N19" s="99"/>
      <c r="O19" s="254"/>
      <c r="P19" s="255"/>
      <c r="Q19" s="256" t="s">
        <v>11</v>
      </c>
      <c r="R19" s="255"/>
      <c r="U19" s="219" t="str">
        <f>IF(COUNTIF(V19:X19,"-")=COUNTA(V19:X19),"-",SUM(V19:X19))</f>
        <v>-</v>
      </c>
      <c r="V19" s="219" t="s">
        <v>341</v>
      </c>
      <c r="W19" s="219" t="s">
        <v>11</v>
      </c>
      <c r="X19" s="219" t="s">
        <v>11</v>
      </c>
    </row>
    <row r="20" spans="1:24" ht="15.95" customHeight="1" x14ac:dyDescent="0.15">
      <c r="A20" s="77" t="s">
        <v>219</v>
      </c>
      <c r="B20" s="84"/>
      <c r="C20" s="24"/>
      <c r="D20" s="122" t="s">
        <v>220</v>
      </c>
      <c r="E20" s="122"/>
      <c r="F20" s="105"/>
      <c r="G20" s="105"/>
      <c r="H20" s="105"/>
      <c r="I20" s="105"/>
      <c r="J20" s="96"/>
      <c r="K20" s="97">
        <v>-27784</v>
      </c>
      <c r="L20" s="98"/>
      <c r="M20" s="97">
        <v>-27784</v>
      </c>
      <c r="N20" s="99"/>
      <c r="O20" s="254"/>
      <c r="P20" s="255"/>
      <c r="Q20" s="256" t="s">
        <v>11</v>
      </c>
      <c r="R20" s="255"/>
      <c r="U20" s="219">
        <f>IF(COUNTIF(V20:X20,"-")=COUNTA(V20:X20),"-",SUM(V20:X20))</f>
        <v>-27783857</v>
      </c>
      <c r="V20" s="219">
        <v>-27783857</v>
      </c>
      <c r="W20" s="219" t="s">
        <v>11</v>
      </c>
      <c r="X20" s="219" t="s">
        <v>11</v>
      </c>
    </row>
    <row r="21" spans="1:24" ht="15.95" customHeight="1" x14ac:dyDescent="0.15">
      <c r="A21" s="77" t="s">
        <v>222</v>
      </c>
      <c r="B21" s="84"/>
      <c r="C21" s="106"/>
      <c r="D21" s="107" t="s">
        <v>35</v>
      </c>
      <c r="E21" s="107"/>
      <c r="F21" s="107"/>
      <c r="G21" s="123"/>
      <c r="H21" s="123"/>
      <c r="I21" s="123"/>
      <c r="J21" s="108"/>
      <c r="K21" s="109" t="s">
        <v>11</v>
      </c>
      <c r="L21" s="110"/>
      <c r="M21" s="109" t="s">
        <v>344</v>
      </c>
      <c r="N21" s="111"/>
      <c r="O21" s="109" t="s">
        <v>341</v>
      </c>
      <c r="P21" s="113"/>
      <c r="Q21" s="248" t="s">
        <v>11</v>
      </c>
      <c r="R21" s="249"/>
      <c r="S21" s="124"/>
      <c r="U21" s="219" t="str">
        <f>IF(COUNTIF(V21:X21,"-")=COUNTA(V21:X21),"-",SUM(V21:X21))</f>
        <v>-</v>
      </c>
      <c r="V21" s="219" t="s">
        <v>340</v>
      </c>
      <c r="W21" s="219" t="s">
        <v>341</v>
      </c>
      <c r="X21" s="219" t="s">
        <v>11</v>
      </c>
    </row>
    <row r="22" spans="1:24" ht="15.95" customHeight="1" thickBot="1" x14ac:dyDescent="0.2">
      <c r="A22" s="77" t="s">
        <v>223</v>
      </c>
      <c r="B22" s="84"/>
      <c r="C22" s="125"/>
      <c r="D22" s="126" t="s">
        <v>224</v>
      </c>
      <c r="E22" s="126"/>
      <c r="F22" s="127"/>
      <c r="G22" s="127"/>
      <c r="H22" s="128"/>
      <c r="I22" s="127"/>
      <c r="J22" s="129"/>
      <c r="K22" s="130">
        <v>1484948</v>
      </c>
      <c r="L22" s="131"/>
      <c r="M22" s="130">
        <v>-1230894</v>
      </c>
      <c r="N22" s="132"/>
      <c r="O22" s="130">
        <v>2715842</v>
      </c>
      <c r="P22" s="217"/>
      <c r="Q22" s="133" t="s">
        <v>11</v>
      </c>
      <c r="R22" s="134"/>
      <c r="S22" s="124"/>
      <c r="U22" s="219">
        <f>IF(COUNTIF(V22:X22,"-")=COUNTA(V22:X22),"-",SUM(V22:X22))</f>
        <v>1484948285</v>
      </c>
      <c r="V22" s="219">
        <f>IF(AND(V14="-",COUNTIF(V19:V20,"-")=COUNTA(V19:V20),V21="-"),"-",SUM(V14,V19:V20,V21))</f>
        <v>-1230893977</v>
      </c>
      <c r="W22" s="219">
        <f>IF(AND(W13="-",W14="-",COUNTIF(W19:W20,"-")=COUNTA(W19:W20),W21="-"),"-",SUM(W13,W14,W19:W20,W21))</f>
        <v>2715842262</v>
      </c>
      <c r="X22" s="219" t="s">
        <v>11</v>
      </c>
    </row>
    <row r="23" spans="1:24" ht="15.95" customHeight="1" thickBot="1" x14ac:dyDescent="0.2">
      <c r="A23" s="77" t="s">
        <v>225</v>
      </c>
      <c r="B23" s="84"/>
      <c r="C23" s="135" t="s">
        <v>226</v>
      </c>
      <c r="D23" s="136"/>
      <c r="E23" s="136"/>
      <c r="F23" s="136"/>
      <c r="G23" s="137"/>
      <c r="H23" s="137"/>
      <c r="I23" s="137"/>
      <c r="J23" s="138"/>
      <c r="K23" s="139">
        <v>68371347</v>
      </c>
      <c r="L23" s="140"/>
      <c r="M23" s="139">
        <v>91072250</v>
      </c>
      <c r="N23" s="141"/>
      <c r="O23" s="139">
        <v>-22700903</v>
      </c>
      <c r="P23" s="218"/>
      <c r="Q23" s="142" t="s">
        <v>11</v>
      </c>
      <c r="R23" s="143"/>
      <c r="S23" s="124"/>
      <c r="U23" s="219">
        <f>IF(COUNTIF(V23:X23,"-")=COUNTA(V23:X23),"-",SUM(V23:X23))</f>
        <v>68371347370</v>
      </c>
      <c r="V23" s="219">
        <v>91072250378</v>
      </c>
      <c r="W23" s="219">
        <v>-22700903008</v>
      </c>
      <c r="X23" s="219" t="s">
        <v>11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 t="s">
        <v>323</v>
      </c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17" s="49" customFormat="1" x14ac:dyDescent="0.15">
      <c r="A1" s="1"/>
      <c r="B1" s="150"/>
      <c r="C1" s="150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17" s="49" customFormat="1" ht="24" x14ac:dyDescent="0.15">
      <c r="A2" s="1"/>
      <c r="B2" s="151"/>
      <c r="C2" s="290" t="s">
        <v>345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7" s="49" customFormat="1" ht="14.25" x14ac:dyDescent="0.15">
      <c r="A3" s="152"/>
      <c r="B3" s="153"/>
      <c r="C3" s="291" t="s">
        <v>346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17" s="49" customFormat="1" ht="14.25" x14ac:dyDescent="0.15">
      <c r="A4" s="152"/>
      <c r="B4" s="153"/>
      <c r="C4" s="291" t="s">
        <v>347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7" s="49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333</v>
      </c>
    </row>
    <row r="6" spans="1:17" s="49" customFormat="1" x14ac:dyDescent="0.15">
      <c r="A6" s="152"/>
      <c r="B6" s="153"/>
      <c r="C6" s="292" t="s">
        <v>0</v>
      </c>
      <c r="D6" s="293"/>
      <c r="E6" s="293"/>
      <c r="F6" s="293"/>
      <c r="G6" s="293"/>
      <c r="H6" s="293"/>
      <c r="I6" s="293"/>
      <c r="J6" s="294"/>
      <c r="K6" s="294"/>
      <c r="L6" s="295"/>
      <c r="M6" s="299" t="s">
        <v>316</v>
      </c>
      <c r="N6" s="300"/>
    </row>
    <row r="7" spans="1:17" s="49" customFormat="1" ht="14.25" thickBot="1" x14ac:dyDescent="0.2">
      <c r="A7" s="152" t="s">
        <v>314</v>
      </c>
      <c r="B7" s="153"/>
      <c r="C7" s="296"/>
      <c r="D7" s="297"/>
      <c r="E7" s="297"/>
      <c r="F7" s="297"/>
      <c r="G7" s="297"/>
      <c r="H7" s="297"/>
      <c r="I7" s="297"/>
      <c r="J7" s="297"/>
      <c r="K7" s="297"/>
      <c r="L7" s="298"/>
      <c r="M7" s="301"/>
      <c r="N7" s="302"/>
    </row>
    <row r="8" spans="1:17" s="49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O8" s="220"/>
    </row>
    <row r="9" spans="1:17" s="49" customFormat="1" x14ac:dyDescent="0.15">
      <c r="A9" s="1" t="s">
        <v>229</v>
      </c>
      <c r="B9" s="3"/>
      <c r="C9" s="165"/>
      <c r="D9" s="166" t="s">
        <v>230</v>
      </c>
      <c r="E9" s="166"/>
      <c r="F9" s="167"/>
      <c r="G9" s="167"/>
      <c r="H9" s="154"/>
      <c r="I9" s="167"/>
      <c r="J9" s="154"/>
      <c r="K9" s="154"/>
      <c r="L9" s="168"/>
      <c r="M9" s="169">
        <v>28416440</v>
      </c>
      <c r="N9" s="170"/>
      <c r="O9" s="220"/>
      <c r="Q9" s="49">
        <f>IF(AND(Q10="-",Q15="-"),"-",SUM(Q10,Q15))</f>
        <v>28416440357</v>
      </c>
    </row>
    <row r="10" spans="1:17" s="49" customFormat="1" x14ac:dyDescent="0.15">
      <c r="A10" s="1" t="s">
        <v>231</v>
      </c>
      <c r="B10" s="3"/>
      <c r="C10" s="165"/>
      <c r="D10" s="166"/>
      <c r="E10" s="166" t="s">
        <v>232</v>
      </c>
      <c r="F10" s="167"/>
      <c r="G10" s="167"/>
      <c r="H10" s="167"/>
      <c r="I10" s="167"/>
      <c r="J10" s="154"/>
      <c r="K10" s="154"/>
      <c r="L10" s="168"/>
      <c r="M10" s="169">
        <v>12551465</v>
      </c>
      <c r="N10" s="170"/>
      <c r="O10" s="220"/>
      <c r="Q10" s="49">
        <f>IF(COUNTIF(Q11:Q14,"-")=COUNTA(Q11:Q14),"-",SUM(Q11:Q14))</f>
        <v>12551465342</v>
      </c>
    </row>
    <row r="11" spans="1:17" s="49" customFormat="1" x14ac:dyDescent="0.15">
      <c r="A11" s="1" t="s">
        <v>233</v>
      </c>
      <c r="B11" s="3"/>
      <c r="C11" s="165"/>
      <c r="D11" s="166"/>
      <c r="E11" s="166"/>
      <c r="F11" s="167" t="s">
        <v>234</v>
      </c>
      <c r="G11" s="167"/>
      <c r="H11" s="167"/>
      <c r="I11" s="167"/>
      <c r="J11" s="154"/>
      <c r="K11" s="154"/>
      <c r="L11" s="168"/>
      <c r="M11" s="169">
        <v>5285363</v>
      </c>
      <c r="N11" s="170"/>
      <c r="O11" s="220"/>
      <c r="Q11" s="49">
        <v>5285363478</v>
      </c>
    </row>
    <row r="12" spans="1:17" s="49" customFormat="1" x14ac:dyDescent="0.15">
      <c r="A12" s="1" t="s">
        <v>235</v>
      </c>
      <c r="B12" s="3"/>
      <c r="C12" s="165"/>
      <c r="D12" s="166"/>
      <c r="E12" s="166"/>
      <c r="F12" s="167" t="s">
        <v>236</v>
      </c>
      <c r="G12" s="167"/>
      <c r="H12" s="167"/>
      <c r="I12" s="167"/>
      <c r="J12" s="154"/>
      <c r="K12" s="154"/>
      <c r="L12" s="168"/>
      <c r="M12" s="169">
        <v>6927197</v>
      </c>
      <c r="N12" s="170"/>
      <c r="O12" s="220"/>
      <c r="Q12" s="49">
        <v>6927197040</v>
      </c>
    </row>
    <row r="13" spans="1:17" s="49" customFormat="1" x14ac:dyDescent="0.15">
      <c r="A13" s="1" t="s">
        <v>237</v>
      </c>
      <c r="B13" s="3"/>
      <c r="C13" s="171"/>
      <c r="D13" s="154"/>
      <c r="E13" s="154"/>
      <c r="F13" s="154" t="s">
        <v>238</v>
      </c>
      <c r="G13" s="154"/>
      <c r="H13" s="154"/>
      <c r="I13" s="154"/>
      <c r="J13" s="154"/>
      <c r="K13" s="154"/>
      <c r="L13" s="168"/>
      <c r="M13" s="169">
        <v>156992</v>
      </c>
      <c r="N13" s="170"/>
      <c r="O13" s="220"/>
      <c r="Q13" s="49">
        <v>156991618</v>
      </c>
    </row>
    <row r="14" spans="1:17" s="49" customFormat="1" x14ac:dyDescent="0.15">
      <c r="A14" s="1" t="s">
        <v>239</v>
      </c>
      <c r="B14" s="3"/>
      <c r="C14" s="172"/>
      <c r="D14" s="173"/>
      <c r="E14" s="154"/>
      <c r="F14" s="173" t="s">
        <v>240</v>
      </c>
      <c r="G14" s="173"/>
      <c r="H14" s="173"/>
      <c r="I14" s="173"/>
      <c r="J14" s="154"/>
      <c r="K14" s="154"/>
      <c r="L14" s="168"/>
      <c r="M14" s="169">
        <v>181913</v>
      </c>
      <c r="N14" s="170"/>
      <c r="O14" s="220"/>
      <c r="Q14" s="49">
        <v>181913206</v>
      </c>
    </row>
    <row r="15" spans="1:17" s="49" customFormat="1" x14ac:dyDescent="0.15">
      <c r="A15" s="1" t="s">
        <v>241</v>
      </c>
      <c r="B15" s="3"/>
      <c r="C15" s="171"/>
      <c r="D15" s="173"/>
      <c r="E15" s="154" t="s">
        <v>242</v>
      </c>
      <c r="F15" s="173"/>
      <c r="G15" s="173"/>
      <c r="H15" s="173"/>
      <c r="I15" s="173"/>
      <c r="J15" s="154"/>
      <c r="K15" s="154"/>
      <c r="L15" s="168"/>
      <c r="M15" s="169">
        <v>15864975</v>
      </c>
      <c r="N15" s="170"/>
      <c r="O15" s="220"/>
      <c r="Q15" s="49">
        <f>IF(COUNTIF(Q16:Q19,"-")=COUNTA(Q16:Q19),"-",SUM(Q16:Q19))</f>
        <v>15864975015</v>
      </c>
    </row>
    <row r="16" spans="1:17" s="49" customFormat="1" x14ac:dyDescent="0.15">
      <c r="A16" s="1" t="s">
        <v>243</v>
      </c>
      <c r="B16" s="3"/>
      <c r="C16" s="171"/>
      <c r="D16" s="173"/>
      <c r="E16" s="173"/>
      <c r="F16" s="154" t="s">
        <v>244</v>
      </c>
      <c r="G16" s="173"/>
      <c r="H16" s="173"/>
      <c r="I16" s="173"/>
      <c r="J16" s="154"/>
      <c r="K16" s="154"/>
      <c r="L16" s="168"/>
      <c r="M16" s="169">
        <v>4521880</v>
      </c>
      <c r="N16" s="170"/>
      <c r="O16" s="220"/>
      <c r="Q16" s="49">
        <v>4521879854</v>
      </c>
    </row>
    <row r="17" spans="1:17" s="49" customFormat="1" x14ac:dyDescent="0.15">
      <c r="A17" s="1" t="s">
        <v>245</v>
      </c>
      <c r="B17" s="3"/>
      <c r="C17" s="171"/>
      <c r="D17" s="173"/>
      <c r="E17" s="173"/>
      <c r="F17" s="154" t="s">
        <v>246</v>
      </c>
      <c r="G17" s="173"/>
      <c r="H17" s="173"/>
      <c r="I17" s="173"/>
      <c r="J17" s="154"/>
      <c r="K17" s="154"/>
      <c r="L17" s="168"/>
      <c r="M17" s="169">
        <v>7437049</v>
      </c>
      <c r="N17" s="170"/>
      <c r="O17" s="220"/>
      <c r="Q17" s="49">
        <v>7437048523</v>
      </c>
    </row>
    <row r="18" spans="1:17" s="49" customFormat="1" x14ac:dyDescent="0.15">
      <c r="A18" s="1" t="s">
        <v>247</v>
      </c>
      <c r="B18" s="3"/>
      <c r="C18" s="171"/>
      <c r="D18" s="154"/>
      <c r="E18" s="173"/>
      <c r="F18" s="154" t="s">
        <v>248</v>
      </c>
      <c r="G18" s="173"/>
      <c r="H18" s="173"/>
      <c r="I18" s="173"/>
      <c r="J18" s="154"/>
      <c r="K18" s="154"/>
      <c r="L18" s="168"/>
      <c r="M18" s="169">
        <v>3902538</v>
      </c>
      <c r="N18" s="174"/>
      <c r="O18" s="220"/>
      <c r="Q18" s="49">
        <v>3902538331</v>
      </c>
    </row>
    <row r="19" spans="1:17" s="49" customFormat="1" x14ac:dyDescent="0.15">
      <c r="A19" s="1" t="s">
        <v>249</v>
      </c>
      <c r="B19" s="3"/>
      <c r="C19" s="171"/>
      <c r="D19" s="154"/>
      <c r="E19" s="175"/>
      <c r="F19" s="173" t="s">
        <v>240</v>
      </c>
      <c r="G19" s="154"/>
      <c r="H19" s="173"/>
      <c r="I19" s="173"/>
      <c r="J19" s="154"/>
      <c r="K19" s="154"/>
      <c r="L19" s="168"/>
      <c r="M19" s="169">
        <v>3508</v>
      </c>
      <c r="N19" s="170"/>
      <c r="O19" s="220"/>
      <c r="Q19" s="49">
        <v>3508307</v>
      </c>
    </row>
    <row r="20" spans="1:17" s="49" customFormat="1" x14ac:dyDescent="0.15">
      <c r="A20" s="1" t="s">
        <v>250</v>
      </c>
      <c r="B20" s="3"/>
      <c r="C20" s="171"/>
      <c r="D20" s="154" t="s">
        <v>251</v>
      </c>
      <c r="E20" s="175"/>
      <c r="F20" s="173"/>
      <c r="G20" s="173"/>
      <c r="H20" s="173"/>
      <c r="I20" s="173"/>
      <c r="J20" s="154"/>
      <c r="K20" s="154"/>
      <c r="L20" s="168"/>
      <c r="M20" s="169">
        <v>30560231</v>
      </c>
      <c r="N20" s="170" t="s">
        <v>342</v>
      </c>
      <c r="O20" s="220"/>
      <c r="Q20" s="49">
        <f>IF(COUNTIF(Q21:Q24,"-")=COUNTA(Q21:Q24),"-",SUM(Q21:Q24))</f>
        <v>30560230900</v>
      </c>
    </row>
    <row r="21" spans="1:17" s="49" customFormat="1" x14ac:dyDescent="0.15">
      <c r="A21" s="1" t="s">
        <v>252</v>
      </c>
      <c r="B21" s="3"/>
      <c r="C21" s="171"/>
      <c r="D21" s="154"/>
      <c r="E21" s="175" t="s">
        <v>253</v>
      </c>
      <c r="F21" s="173"/>
      <c r="G21" s="173"/>
      <c r="H21" s="173"/>
      <c r="I21" s="173"/>
      <c r="J21" s="154"/>
      <c r="K21" s="154"/>
      <c r="L21" s="168"/>
      <c r="M21" s="169">
        <v>21611299</v>
      </c>
      <c r="N21" s="170"/>
      <c r="O21" s="220"/>
      <c r="Q21" s="49">
        <v>21611298709</v>
      </c>
    </row>
    <row r="22" spans="1:17" s="49" customFormat="1" x14ac:dyDescent="0.15">
      <c r="A22" s="1" t="s">
        <v>254</v>
      </c>
      <c r="B22" s="3"/>
      <c r="C22" s="171"/>
      <c r="D22" s="154"/>
      <c r="E22" s="175" t="s">
        <v>255</v>
      </c>
      <c r="F22" s="173"/>
      <c r="G22" s="173"/>
      <c r="H22" s="173"/>
      <c r="I22" s="173"/>
      <c r="J22" s="154"/>
      <c r="K22" s="154"/>
      <c r="L22" s="168"/>
      <c r="M22" s="169">
        <v>7660589</v>
      </c>
      <c r="N22" s="170"/>
      <c r="O22" s="220"/>
      <c r="Q22" s="49">
        <v>7660588999</v>
      </c>
    </row>
    <row r="23" spans="1:17" s="49" customFormat="1" x14ac:dyDescent="0.15">
      <c r="A23" s="1" t="s">
        <v>256</v>
      </c>
      <c r="B23" s="3"/>
      <c r="C23" s="171"/>
      <c r="D23" s="154"/>
      <c r="E23" s="175" t="s">
        <v>257</v>
      </c>
      <c r="F23" s="173"/>
      <c r="G23" s="173"/>
      <c r="H23" s="173"/>
      <c r="I23" s="173"/>
      <c r="J23" s="154"/>
      <c r="K23" s="154"/>
      <c r="L23" s="168"/>
      <c r="M23" s="169">
        <v>607171</v>
      </c>
      <c r="N23" s="170"/>
      <c r="O23" s="220"/>
      <c r="Q23" s="49">
        <v>607170556</v>
      </c>
    </row>
    <row r="24" spans="1:17" s="49" customFormat="1" x14ac:dyDescent="0.15">
      <c r="A24" s="1" t="s">
        <v>258</v>
      </c>
      <c r="B24" s="3"/>
      <c r="C24" s="171"/>
      <c r="D24" s="154"/>
      <c r="E24" s="175" t="s">
        <v>259</v>
      </c>
      <c r="F24" s="173"/>
      <c r="G24" s="173"/>
      <c r="H24" s="173"/>
      <c r="I24" s="175"/>
      <c r="J24" s="154"/>
      <c r="K24" s="154"/>
      <c r="L24" s="168"/>
      <c r="M24" s="169">
        <v>681173</v>
      </c>
      <c r="N24" s="170"/>
      <c r="O24" s="220"/>
      <c r="Q24" s="49">
        <v>681172636</v>
      </c>
    </row>
    <row r="25" spans="1:17" s="49" customFormat="1" x14ac:dyDescent="0.15">
      <c r="A25" s="1" t="s">
        <v>260</v>
      </c>
      <c r="B25" s="3"/>
      <c r="C25" s="171"/>
      <c r="D25" s="154" t="s">
        <v>261</v>
      </c>
      <c r="E25" s="175"/>
      <c r="F25" s="173"/>
      <c r="G25" s="173"/>
      <c r="H25" s="173"/>
      <c r="I25" s="175"/>
      <c r="J25" s="154"/>
      <c r="K25" s="154"/>
      <c r="L25" s="168"/>
      <c r="M25" s="169">
        <v>242630</v>
      </c>
      <c r="N25" s="170"/>
      <c r="O25" s="220"/>
      <c r="Q25" s="49">
        <f>IF(COUNTIF(Q26:Q27,"-")=COUNTA(Q26:Q27),"-",SUM(Q26:Q27))</f>
        <v>242629800</v>
      </c>
    </row>
    <row r="26" spans="1:17" s="49" customFormat="1" x14ac:dyDescent="0.15">
      <c r="A26" s="1" t="s">
        <v>262</v>
      </c>
      <c r="B26" s="3"/>
      <c r="C26" s="171"/>
      <c r="D26" s="154"/>
      <c r="E26" s="175" t="s">
        <v>263</v>
      </c>
      <c r="F26" s="173"/>
      <c r="G26" s="173"/>
      <c r="H26" s="173"/>
      <c r="I26" s="173"/>
      <c r="J26" s="154"/>
      <c r="K26" s="154"/>
      <c r="L26" s="168"/>
      <c r="M26" s="169">
        <v>242630</v>
      </c>
      <c r="N26" s="170"/>
      <c r="O26" s="220"/>
      <c r="Q26" s="49">
        <v>242629800</v>
      </c>
    </row>
    <row r="27" spans="1:17" s="49" customFormat="1" x14ac:dyDescent="0.15">
      <c r="A27" s="1" t="s">
        <v>264</v>
      </c>
      <c r="B27" s="3"/>
      <c r="C27" s="171"/>
      <c r="D27" s="154"/>
      <c r="E27" s="175" t="s">
        <v>240</v>
      </c>
      <c r="F27" s="173"/>
      <c r="G27" s="173"/>
      <c r="H27" s="173"/>
      <c r="I27" s="173"/>
      <c r="J27" s="154"/>
      <c r="K27" s="154"/>
      <c r="L27" s="168"/>
      <c r="M27" s="169" t="s">
        <v>341</v>
      </c>
      <c r="N27" s="170"/>
      <c r="O27" s="220"/>
      <c r="Q27" s="49" t="s">
        <v>11</v>
      </c>
    </row>
    <row r="28" spans="1:17" s="49" customFormat="1" x14ac:dyDescent="0.15">
      <c r="A28" s="1" t="s">
        <v>265</v>
      </c>
      <c r="B28" s="3"/>
      <c r="C28" s="171"/>
      <c r="D28" s="154" t="s">
        <v>266</v>
      </c>
      <c r="E28" s="175"/>
      <c r="F28" s="173"/>
      <c r="G28" s="173"/>
      <c r="H28" s="173"/>
      <c r="I28" s="173"/>
      <c r="J28" s="154"/>
      <c r="K28" s="154"/>
      <c r="L28" s="168"/>
      <c r="M28" s="169">
        <v>139915</v>
      </c>
      <c r="N28" s="170"/>
      <c r="O28" s="220"/>
      <c r="Q28" s="49">
        <v>139915000</v>
      </c>
    </row>
    <row r="29" spans="1:17" s="49" customFormat="1" x14ac:dyDescent="0.15">
      <c r="A29" s="1" t="s">
        <v>227</v>
      </c>
      <c r="B29" s="3"/>
      <c r="C29" s="176" t="s">
        <v>228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2041076</v>
      </c>
      <c r="N29" s="182"/>
      <c r="O29" s="220"/>
      <c r="Q29" s="49">
        <f>IF(COUNTIF(Q9:Q28,"-")=COUNTA(Q9:Q28),"-",SUM(Q20,Q28)-SUM(Q9,Q25))</f>
        <v>2041075743</v>
      </c>
    </row>
    <row r="30" spans="1:17" s="49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O30" s="220"/>
    </row>
    <row r="31" spans="1:17" s="49" customFormat="1" x14ac:dyDescent="0.15">
      <c r="A31" s="1" t="s">
        <v>269</v>
      </c>
      <c r="B31" s="3"/>
      <c r="C31" s="171"/>
      <c r="D31" s="154" t="s">
        <v>270</v>
      </c>
      <c r="E31" s="175"/>
      <c r="F31" s="173"/>
      <c r="G31" s="173"/>
      <c r="H31" s="173"/>
      <c r="I31" s="173"/>
      <c r="J31" s="154"/>
      <c r="K31" s="154"/>
      <c r="L31" s="168"/>
      <c r="M31" s="169">
        <v>2174909</v>
      </c>
      <c r="N31" s="170" t="s">
        <v>342</v>
      </c>
      <c r="O31" s="220"/>
      <c r="Q31" s="49">
        <f>IF(COUNTIF(Q32:Q36,"-")=COUNTA(Q32:Q36),"-",SUM(Q32:Q36))</f>
        <v>2174908733</v>
      </c>
    </row>
    <row r="32" spans="1:17" s="49" customFormat="1" x14ac:dyDescent="0.15">
      <c r="A32" s="1" t="s">
        <v>271</v>
      </c>
      <c r="B32" s="3"/>
      <c r="C32" s="171"/>
      <c r="D32" s="154"/>
      <c r="E32" s="175" t="s">
        <v>272</v>
      </c>
      <c r="F32" s="173"/>
      <c r="G32" s="173"/>
      <c r="H32" s="173"/>
      <c r="I32" s="173"/>
      <c r="J32" s="154"/>
      <c r="K32" s="154"/>
      <c r="L32" s="168"/>
      <c r="M32" s="169">
        <v>1047532</v>
      </c>
      <c r="N32" s="170"/>
      <c r="O32" s="220"/>
      <c r="Q32" s="49">
        <v>1047532328</v>
      </c>
    </row>
    <row r="33" spans="1:17" s="49" customFormat="1" x14ac:dyDescent="0.15">
      <c r="A33" s="1" t="s">
        <v>273</v>
      </c>
      <c r="B33" s="3"/>
      <c r="C33" s="171"/>
      <c r="D33" s="154"/>
      <c r="E33" s="175" t="s">
        <v>274</v>
      </c>
      <c r="F33" s="173"/>
      <c r="G33" s="173"/>
      <c r="H33" s="173"/>
      <c r="I33" s="173"/>
      <c r="J33" s="154"/>
      <c r="K33" s="154"/>
      <c r="L33" s="168"/>
      <c r="M33" s="169">
        <v>1127376</v>
      </c>
      <c r="N33" s="170"/>
      <c r="O33" s="220"/>
      <c r="Q33" s="49">
        <v>1127376405</v>
      </c>
    </row>
    <row r="34" spans="1:17" s="49" customFormat="1" x14ac:dyDescent="0.15">
      <c r="A34" s="1" t="s">
        <v>275</v>
      </c>
      <c r="B34" s="3"/>
      <c r="C34" s="171"/>
      <c r="D34" s="154"/>
      <c r="E34" s="175" t="s">
        <v>276</v>
      </c>
      <c r="F34" s="173"/>
      <c r="G34" s="173"/>
      <c r="H34" s="173"/>
      <c r="I34" s="173"/>
      <c r="J34" s="154"/>
      <c r="K34" s="154"/>
      <c r="L34" s="168"/>
      <c r="M34" s="169" t="s">
        <v>341</v>
      </c>
      <c r="N34" s="170"/>
      <c r="O34" s="220"/>
      <c r="Q34" s="49" t="s">
        <v>11</v>
      </c>
    </row>
    <row r="35" spans="1:17" s="49" customFormat="1" x14ac:dyDescent="0.15">
      <c r="A35" s="1" t="s">
        <v>277</v>
      </c>
      <c r="B35" s="3"/>
      <c r="C35" s="171"/>
      <c r="D35" s="154"/>
      <c r="E35" s="175" t="s">
        <v>278</v>
      </c>
      <c r="F35" s="173"/>
      <c r="G35" s="173"/>
      <c r="H35" s="173"/>
      <c r="I35" s="173"/>
      <c r="J35" s="154"/>
      <c r="K35" s="154"/>
      <c r="L35" s="168"/>
      <c r="M35" s="169">
        <v>0</v>
      </c>
      <c r="N35" s="170"/>
      <c r="O35" s="220"/>
      <c r="Q35" s="49">
        <v>0</v>
      </c>
    </row>
    <row r="36" spans="1:17" s="49" customFormat="1" x14ac:dyDescent="0.15">
      <c r="A36" s="1" t="s">
        <v>279</v>
      </c>
      <c r="B36" s="3"/>
      <c r="C36" s="171"/>
      <c r="D36" s="154"/>
      <c r="E36" s="175" t="s">
        <v>240</v>
      </c>
      <c r="F36" s="173"/>
      <c r="G36" s="173"/>
      <c r="H36" s="173"/>
      <c r="I36" s="173"/>
      <c r="J36" s="154"/>
      <c r="K36" s="154"/>
      <c r="L36" s="168"/>
      <c r="M36" s="169" t="s">
        <v>340</v>
      </c>
      <c r="N36" s="170"/>
      <c r="O36" s="220"/>
      <c r="Q36" s="49" t="s">
        <v>11</v>
      </c>
    </row>
    <row r="37" spans="1:17" s="49" customFormat="1" x14ac:dyDescent="0.15">
      <c r="A37" s="1" t="s">
        <v>280</v>
      </c>
      <c r="B37" s="3"/>
      <c r="C37" s="171"/>
      <c r="D37" s="154" t="s">
        <v>281</v>
      </c>
      <c r="E37" s="175"/>
      <c r="F37" s="173"/>
      <c r="G37" s="173"/>
      <c r="H37" s="173"/>
      <c r="I37" s="175"/>
      <c r="J37" s="154"/>
      <c r="K37" s="154"/>
      <c r="L37" s="168"/>
      <c r="M37" s="169">
        <v>2010176</v>
      </c>
      <c r="N37" s="170"/>
      <c r="O37" s="220"/>
      <c r="Q37" s="49">
        <f>IF(COUNTIF(Q38:Q42,"-")=COUNTA(Q38:Q42),"-",SUM(Q38:Q42))</f>
        <v>2010176093</v>
      </c>
    </row>
    <row r="38" spans="1:17" s="49" customFormat="1" x14ac:dyDescent="0.15">
      <c r="A38" s="1" t="s">
        <v>282</v>
      </c>
      <c r="B38" s="3"/>
      <c r="C38" s="171"/>
      <c r="D38" s="154"/>
      <c r="E38" s="175" t="s">
        <v>255</v>
      </c>
      <c r="F38" s="173"/>
      <c r="G38" s="173"/>
      <c r="H38" s="173"/>
      <c r="I38" s="175"/>
      <c r="J38" s="154"/>
      <c r="K38" s="154"/>
      <c r="L38" s="168"/>
      <c r="M38" s="169">
        <v>496196</v>
      </c>
      <c r="N38" s="170"/>
      <c r="O38" s="220"/>
      <c r="Q38" s="49">
        <v>496196000</v>
      </c>
    </row>
    <row r="39" spans="1:17" s="49" customFormat="1" x14ac:dyDescent="0.15">
      <c r="A39" s="1" t="s">
        <v>283</v>
      </c>
      <c r="B39" s="3"/>
      <c r="C39" s="171"/>
      <c r="D39" s="154"/>
      <c r="E39" s="175" t="s">
        <v>284</v>
      </c>
      <c r="F39" s="173"/>
      <c r="G39" s="173"/>
      <c r="H39" s="173"/>
      <c r="I39" s="175"/>
      <c r="J39" s="154"/>
      <c r="K39" s="154"/>
      <c r="L39" s="168"/>
      <c r="M39" s="169">
        <v>1505431</v>
      </c>
      <c r="N39" s="170"/>
      <c r="O39" s="220"/>
      <c r="Q39" s="49">
        <v>1505430730</v>
      </c>
    </row>
    <row r="40" spans="1:17" s="49" customFormat="1" x14ac:dyDescent="0.15">
      <c r="A40" s="1" t="s">
        <v>285</v>
      </c>
      <c r="B40" s="3"/>
      <c r="C40" s="171"/>
      <c r="D40" s="154"/>
      <c r="E40" s="175" t="s">
        <v>286</v>
      </c>
      <c r="F40" s="173"/>
      <c r="G40" s="154"/>
      <c r="H40" s="173"/>
      <c r="I40" s="173"/>
      <c r="J40" s="154"/>
      <c r="K40" s="154"/>
      <c r="L40" s="168"/>
      <c r="M40" s="169">
        <v>7307</v>
      </c>
      <c r="N40" s="170"/>
      <c r="O40" s="220"/>
      <c r="Q40" s="49">
        <v>7307000</v>
      </c>
    </row>
    <row r="41" spans="1:17" s="49" customFormat="1" x14ac:dyDescent="0.15">
      <c r="A41" s="1" t="s">
        <v>287</v>
      </c>
      <c r="B41" s="3"/>
      <c r="C41" s="171"/>
      <c r="D41" s="154"/>
      <c r="E41" s="175" t="s">
        <v>288</v>
      </c>
      <c r="F41" s="173"/>
      <c r="G41" s="154"/>
      <c r="H41" s="173"/>
      <c r="I41" s="173"/>
      <c r="J41" s="154"/>
      <c r="K41" s="154"/>
      <c r="L41" s="168"/>
      <c r="M41" s="169">
        <v>1242</v>
      </c>
      <c r="N41" s="170"/>
      <c r="O41" s="220"/>
      <c r="Q41" s="49">
        <v>1242363</v>
      </c>
    </row>
    <row r="42" spans="1:17" s="49" customFormat="1" x14ac:dyDescent="0.15">
      <c r="A42" s="1" t="s">
        <v>289</v>
      </c>
      <c r="B42" s="3"/>
      <c r="C42" s="171"/>
      <c r="D42" s="154"/>
      <c r="E42" s="175" t="s">
        <v>259</v>
      </c>
      <c r="F42" s="173"/>
      <c r="G42" s="173"/>
      <c r="H42" s="173"/>
      <c r="I42" s="173"/>
      <c r="J42" s="154"/>
      <c r="K42" s="154"/>
      <c r="L42" s="168"/>
      <c r="M42" s="169" t="s">
        <v>340</v>
      </c>
      <c r="N42" s="170"/>
      <c r="O42" s="220"/>
      <c r="Q42" s="49" t="s">
        <v>11</v>
      </c>
    </row>
    <row r="43" spans="1:17" s="49" customFormat="1" x14ac:dyDescent="0.15">
      <c r="A43" s="1" t="s">
        <v>267</v>
      </c>
      <c r="B43" s="3"/>
      <c r="C43" s="176" t="s">
        <v>268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-164733</v>
      </c>
      <c r="N43" s="182"/>
      <c r="O43" s="220"/>
      <c r="Q43" s="49">
        <f>IF(AND(Q31="-",Q37="-"),"-",SUM(Q37)-SUM(Q31))</f>
        <v>-164732640</v>
      </c>
    </row>
    <row r="44" spans="1:17" s="49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O44" s="220"/>
    </row>
    <row r="45" spans="1:17" s="49" customFormat="1" x14ac:dyDescent="0.15">
      <c r="A45" s="1" t="s">
        <v>292</v>
      </c>
      <c r="B45" s="3"/>
      <c r="C45" s="171"/>
      <c r="D45" s="154" t="s">
        <v>293</v>
      </c>
      <c r="E45" s="175"/>
      <c r="F45" s="173"/>
      <c r="G45" s="173"/>
      <c r="H45" s="173"/>
      <c r="I45" s="173"/>
      <c r="J45" s="154"/>
      <c r="K45" s="154"/>
      <c r="L45" s="168"/>
      <c r="M45" s="169">
        <v>2418311</v>
      </c>
      <c r="N45" s="170"/>
      <c r="O45" s="220"/>
      <c r="Q45" s="49">
        <f>IF(COUNTIF(Q46:Q47,"-")=COUNTA(Q46:Q47),"-",SUM(Q46:Q47))</f>
        <v>2418311297</v>
      </c>
    </row>
    <row r="46" spans="1:17" s="49" customFormat="1" x14ac:dyDescent="0.15">
      <c r="A46" s="1" t="s">
        <v>294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2418311</v>
      </c>
      <c r="N46" s="170"/>
      <c r="O46" s="220"/>
      <c r="Q46" s="49">
        <v>2418311297</v>
      </c>
    </row>
    <row r="47" spans="1:17" s="49" customFormat="1" x14ac:dyDescent="0.15">
      <c r="A47" s="1" t="s">
        <v>295</v>
      </c>
      <c r="B47" s="3"/>
      <c r="C47" s="171"/>
      <c r="D47" s="154"/>
      <c r="E47" s="175" t="s">
        <v>240</v>
      </c>
      <c r="F47" s="173"/>
      <c r="G47" s="173"/>
      <c r="H47" s="173"/>
      <c r="I47" s="173"/>
      <c r="J47" s="154"/>
      <c r="K47" s="154"/>
      <c r="L47" s="168"/>
      <c r="M47" s="169" t="s">
        <v>340</v>
      </c>
      <c r="N47" s="170"/>
      <c r="O47" s="220"/>
      <c r="Q47" s="49" t="s">
        <v>11</v>
      </c>
    </row>
    <row r="48" spans="1:17" s="49" customFormat="1" x14ac:dyDescent="0.15">
      <c r="A48" s="1" t="s">
        <v>296</v>
      </c>
      <c r="B48" s="3"/>
      <c r="C48" s="171"/>
      <c r="D48" s="154" t="s">
        <v>297</v>
      </c>
      <c r="E48" s="175"/>
      <c r="F48" s="173"/>
      <c r="G48" s="173"/>
      <c r="H48" s="173"/>
      <c r="I48" s="173"/>
      <c r="J48" s="154"/>
      <c r="K48" s="154"/>
      <c r="L48" s="168"/>
      <c r="M48" s="169">
        <v>752200</v>
      </c>
      <c r="N48" s="170"/>
      <c r="O48" s="220"/>
      <c r="Q48" s="49">
        <f>IF(COUNTIF(Q49:Q50,"-")=COUNTA(Q49:Q50),"-",SUM(Q49:Q50))</f>
        <v>752200000</v>
      </c>
    </row>
    <row r="49" spans="1:17" s="49" customFormat="1" x14ac:dyDescent="0.15">
      <c r="A49" s="1" t="s">
        <v>298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752200</v>
      </c>
      <c r="N49" s="170"/>
      <c r="O49" s="220"/>
      <c r="Q49" s="49">
        <v>752200000</v>
      </c>
    </row>
    <row r="50" spans="1:17" s="49" customFormat="1" x14ac:dyDescent="0.15">
      <c r="A50" s="1" t="s">
        <v>299</v>
      </c>
      <c r="B50" s="3"/>
      <c r="C50" s="171"/>
      <c r="D50" s="154"/>
      <c r="E50" s="175" t="s">
        <v>259</v>
      </c>
      <c r="F50" s="173"/>
      <c r="G50" s="173"/>
      <c r="H50" s="173"/>
      <c r="I50" s="185"/>
      <c r="J50" s="154"/>
      <c r="K50" s="154"/>
      <c r="L50" s="168"/>
      <c r="M50" s="169" t="s">
        <v>340</v>
      </c>
      <c r="N50" s="170"/>
      <c r="O50" s="220"/>
      <c r="Q50" s="49" t="s">
        <v>11</v>
      </c>
    </row>
    <row r="51" spans="1:17" s="49" customFormat="1" x14ac:dyDescent="0.15">
      <c r="A51" s="1" t="s">
        <v>290</v>
      </c>
      <c r="B51" s="3"/>
      <c r="C51" s="176" t="s">
        <v>291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-1666111</v>
      </c>
      <c r="N51" s="182"/>
      <c r="O51" s="220"/>
      <c r="Q51" s="49">
        <f>IF(AND(Q45="-",Q48="-"),"-",SUM(Q48)-SUM(Q45))</f>
        <v>-1666111297</v>
      </c>
    </row>
    <row r="52" spans="1:17" s="49" customFormat="1" x14ac:dyDescent="0.15">
      <c r="A52" s="1" t="s">
        <v>300</v>
      </c>
      <c r="B52" s="3"/>
      <c r="C52" s="303" t="s">
        <v>301</v>
      </c>
      <c r="D52" s="304"/>
      <c r="E52" s="304"/>
      <c r="F52" s="304"/>
      <c r="G52" s="304"/>
      <c r="H52" s="304"/>
      <c r="I52" s="304"/>
      <c r="J52" s="304"/>
      <c r="K52" s="304"/>
      <c r="L52" s="305"/>
      <c r="M52" s="181">
        <v>210232</v>
      </c>
      <c r="N52" s="182"/>
      <c r="O52" s="220"/>
      <c r="Q52" s="49">
        <f>IF(AND(Q29="-",Q43="-",Q51="-"),"-",SUM(Q29,Q43,Q51))</f>
        <v>210231806</v>
      </c>
    </row>
    <row r="53" spans="1:17" s="49" customFormat="1" ht="14.25" thickBot="1" x14ac:dyDescent="0.2">
      <c r="A53" s="1" t="s">
        <v>302</v>
      </c>
      <c r="B53" s="3"/>
      <c r="C53" s="281" t="s">
        <v>303</v>
      </c>
      <c r="D53" s="282"/>
      <c r="E53" s="282"/>
      <c r="F53" s="282"/>
      <c r="G53" s="282"/>
      <c r="H53" s="282"/>
      <c r="I53" s="282"/>
      <c r="J53" s="282"/>
      <c r="K53" s="282"/>
      <c r="L53" s="283"/>
      <c r="M53" s="181">
        <v>241150</v>
      </c>
      <c r="N53" s="182"/>
      <c r="O53" s="220"/>
      <c r="Q53" s="49">
        <v>241149560</v>
      </c>
    </row>
    <row r="54" spans="1:17" s="49" customFormat="1" ht="14.25" hidden="1" thickBot="1" x14ac:dyDescent="0.2">
      <c r="A54" s="1">
        <v>4435000</v>
      </c>
      <c r="B54" s="3"/>
      <c r="C54" s="284" t="s">
        <v>221</v>
      </c>
      <c r="D54" s="285"/>
      <c r="E54" s="285"/>
      <c r="F54" s="285"/>
      <c r="G54" s="285"/>
      <c r="H54" s="285"/>
      <c r="I54" s="285"/>
      <c r="J54" s="285"/>
      <c r="K54" s="285"/>
      <c r="L54" s="286"/>
      <c r="M54" s="187" t="s">
        <v>340</v>
      </c>
      <c r="N54" s="182"/>
      <c r="O54" s="220"/>
      <c r="Q54" s="49" t="s">
        <v>344</v>
      </c>
    </row>
    <row r="55" spans="1:17" s="49" customFormat="1" ht="14.25" thickBot="1" x14ac:dyDescent="0.2">
      <c r="A55" s="1" t="s">
        <v>304</v>
      </c>
      <c r="B55" s="3"/>
      <c r="C55" s="287" t="s">
        <v>305</v>
      </c>
      <c r="D55" s="288"/>
      <c r="E55" s="288"/>
      <c r="F55" s="288"/>
      <c r="G55" s="288"/>
      <c r="H55" s="288"/>
      <c r="I55" s="288"/>
      <c r="J55" s="288"/>
      <c r="K55" s="288"/>
      <c r="L55" s="289"/>
      <c r="M55" s="188">
        <v>451381</v>
      </c>
      <c r="N55" s="189" t="s">
        <v>342</v>
      </c>
      <c r="O55" s="220"/>
      <c r="Q55" s="49">
        <f>IF(COUNTIF(Q52:Q54,"-")=COUNTA(Q52:Q54),"-",SUM(Q52:Q54))</f>
        <v>451381366</v>
      </c>
    </row>
    <row r="56" spans="1:17" s="49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O56" s="220"/>
    </row>
    <row r="57" spans="1:17" s="49" customFormat="1" x14ac:dyDescent="0.15">
      <c r="A57" s="1" t="s">
        <v>306</v>
      </c>
      <c r="B57" s="3"/>
      <c r="C57" s="193" t="s">
        <v>307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338616</v>
      </c>
      <c r="N57" s="196"/>
      <c r="O57" s="220"/>
      <c r="Q57" s="49">
        <v>338615973</v>
      </c>
    </row>
    <row r="58" spans="1:17" s="49" customFormat="1" x14ac:dyDescent="0.15">
      <c r="A58" s="1" t="s">
        <v>308</v>
      </c>
      <c r="B58" s="3"/>
      <c r="C58" s="197" t="s">
        <v>309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11030</v>
      </c>
      <c r="N58" s="182"/>
      <c r="O58" s="220"/>
      <c r="Q58" s="49">
        <v>11030123</v>
      </c>
    </row>
    <row r="59" spans="1:17" s="49" customFormat="1" ht="14.25" thickBot="1" x14ac:dyDescent="0.2">
      <c r="A59" s="1" t="s">
        <v>310</v>
      </c>
      <c r="B59" s="3"/>
      <c r="C59" s="199" t="s">
        <v>311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349646</v>
      </c>
      <c r="N59" s="202"/>
      <c r="O59" s="220"/>
      <c r="Q59" s="49">
        <f>IF(COUNTIF(Q57:Q58,"-")=COUNTA(Q57:Q58),"-",SUM(Q57:Q58))</f>
        <v>349646096</v>
      </c>
    </row>
    <row r="60" spans="1:17" s="49" customFormat="1" ht="14.25" thickBot="1" x14ac:dyDescent="0.2">
      <c r="A60" s="1" t="s">
        <v>312</v>
      </c>
      <c r="B60" s="3"/>
      <c r="C60" s="203" t="s">
        <v>313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801027</v>
      </c>
      <c r="N60" s="189"/>
      <c r="O60" s="220"/>
      <c r="Q60" s="49">
        <f>IF(AND(Q55="-",Q59="-"),"-",SUM(Q55,Q59))</f>
        <v>801027462</v>
      </c>
    </row>
    <row r="61" spans="1:17" s="49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9" customFormat="1" x14ac:dyDescent="0.15">
      <c r="A62" s="1"/>
      <c r="B62" s="3"/>
      <c r="C62" s="153"/>
      <c r="D62" s="211" t="s">
        <v>323</v>
      </c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koukaikei</dc:creator>
  <cp:lastModifiedBy> </cp:lastModifiedBy>
  <dcterms:created xsi:type="dcterms:W3CDTF">2021-11-05T05:58:11Z</dcterms:created>
  <dcterms:modified xsi:type="dcterms:W3CDTF">2021-11-05T06:44:41Z</dcterms:modified>
</cp:coreProperties>
</file>