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2" activeTab="11"/>
  </bookViews>
  <sheets>
    <sheet name="R4.1" sheetId="35" r:id="rId1"/>
    <sheet name="R4.2" sheetId="36" r:id="rId2"/>
    <sheet name="R4.3" sheetId="37" r:id="rId3"/>
    <sheet name="R4.4" sheetId="38" r:id="rId4"/>
    <sheet name="R4.5" sheetId="39" r:id="rId5"/>
    <sheet name="R4.6" sheetId="40" r:id="rId6"/>
    <sheet name="R4.7" sheetId="41" r:id="rId7"/>
    <sheet name="R4.8" sheetId="42" r:id="rId8"/>
    <sheet name="R4.9" sheetId="43" r:id="rId9"/>
    <sheet name="R4.10" sheetId="45" r:id="rId10"/>
    <sheet name="R4.11" sheetId="46" r:id="rId11"/>
    <sheet name="R4.12" sheetId="47" r:id="rId12"/>
  </sheets>
  <externalReferences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5" i="47" l="1"/>
  <c r="B135" i="47"/>
  <c r="D135" i="47" s="1"/>
  <c r="D131" i="47"/>
  <c r="C131" i="47"/>
  <c r="B131" i="47"/>
  <c r="B132" i="47" s="1"/>
  <c r="D130" i="47"/>
  <c r="C130" i="47"/>
  <c r="C132" i="47" s="1"/>
  <c r="B130" i="47"/>
  <c r="C126" i="47"/>
  <c r="B126" i="47"/>
  <c r="D126" i="47" s="1"/>
  <c r="C125" i="47"/>
  <c r="B125" i="47"/>
  <c r="C124" i="47"/>
  <c r="B124" i="47"/>
  <c r="D124" i="47" s="1"/>
  <c r="C123" i="47"/>
  <c r="B123" i="47"/>
  <c r="C122" i="47"/>
  <c r="B122" i="47"/>
  <c r="B127" i="47" s="1"/>
  <c r="C118" i="47"/>
  <c r="B118" i="47"/>
  <c r="D118" i="47" s="1"/>
  <c r="D117" i="47"/>
  <c r="C117" i="47"/>
  <c r="B117" i="47"/>
  <c r="C116" i="47"/>
  <c r="C119" i="47" s="1"/>
  <c r="B116" i="47"/>
  <c r="B119" i="47" s="1"/>
  <c r="D125" i="47" l="1"/>
  <c r="D123" i="47"/>
  <c r="D132" i="47"/>
  <c r="E132" i="47" s="1"/>
  <c r="C127" i="47"/>
  <c r="D116" i="47"/>
  <c r="D119" i="47" s="1"/>
  <c r="E119" i="47" s="1"/>
  <c r="D122" i="47"/>
  <c r="D127" i="47" s="1"/>
  <c r="E127" i="47" s="1"/>
  <c r="C135" i="46"/>
  <c r="B135" i="46"/>
  <c r="D135" i="46" s="1"/>
  <c r="D131" i="46"/>
  <c r="C131" i="46"/>
  <c r="B131" i="46"/>
  <c r="D130" i="46"/>
  <c r="C130" i="46"/>
  <c r="B130" i="46"/>
  <c r="C126" i="46"/>
  <c r="B126" i="46"/>
  <c r="C125" i="46"/>
  <c r="B125" i="46"/>
  <c r="C124" i="46"/>
  <c r="B124" i="46"/>
  <c r="D124" i="46" s="1"/>
  <c r="C123" i="46"/>
  <c r="C127" i="46" s="1"/>
  <c r="B123" i="46"/>
  <c r="C122" i="46"/>
  <c r="B122" i="46"/>
  <c r="C118" i="46"/>
  <c r="B118" i="46"/>
  <c r="C117" i="46"/>
  <c r="B117" i="46"/>
  <c r="D117" i="46" s="1"/>
  <c r="C116" i="46"/>
  <c r="B116" i="46"/>
  <c r="B119" i="46" l="1"/>
  <c r="D125" i="46"/>
  <c r="B127" i="46"/>
  <c r="C132" i="46"/>
  <c r="C119" i="46"/>
  <c r="D118" i="46"/>
  <c r="D126" i="46"/>
  <c r="B132" i="46"/>
  <c r="D132" i="46" s="1"/>
  <c r="E132" i="46" s="1"/>
  <c r="D116" i="46"/>
  <c r="D119" i="46" s="1"/>
  <c r="E119" i="46" s="1"/>
  <c r="D123" i="46"/>
  <c r="D122" i="46"/>
  <c r="D127" i="46" s="1"/>
  <c r="E127" i="46" s="1"/>
  <c r="C135" i="45"/>
  <c r="B135" i="45"/>
  <c r="D135" i="45" s="1"/>
  <c r="D131" i="45"/>
  <c r="C131" i="45"/>
  <c r="B131" i="45"/>
  <c r="B132" i="45" s="1"/>
  <c r="D130" i="45"/>
  <c r="C130" i="45"/>
  <c r="C132" i="45" s="1"/>
  <c r="B130" i="45"/>
  <c r="C126" i="45"/>
  <c r="B126" i="45"/>
  <c r="D126" i="45" s="1"/>
  <c r="C125" i="45"/>
  <c r="B125" i="45"/>
  <c r="C124" i="45"/>
  <c r="B124" i="45"/>
  <c r="D124" i="45" s="1"/>
  <c r="C123" i="45"/>
  <c r="B123" i="45"/>
  <c r="C122" i="45"/>
  <c r="B122" i="45"/>
  <c r="B127" i="45" s="1"/>
  <c r="C118" i="45"/>
  <c r="B118" i="45"/>
  <c r="D118" i="45" s="1"/>
  <c r="D117" i="45"/>
  <c r="C117" i="45"/>
  <c r="B117" i="45"/>
  <c r="C116" i="45"/>
  <c r="C119" i="45" s="1"/>
  <c r="B116" i="45"/>
  <c r="B119" i="45" s="1"/>
  <c r="C127" i="45" l="1"/>
  <c r="D125" i="45"/>
  <c r="D132" i="45"/>
  <c r="E132" i="45" s="1"/>
  <c r="D116" i="45"/>
  <c r="D119" i="45" s="1"/>
  <c r="E119" i="45" s="1"/>
  <c r="D123" i="45"/>
  <c r="D122" i="45"/>
  <c r="D127" i="45" s="1"/>
  <c r="E127" i="45" s="1"/>
  <c r="C135" i="43"/>
  <c r="B135" i="43"/>
  <c r="D131" i="43"/>
  <c r="C131" i="43"/>
  <c r="B131" i="43"/>
  <c r="B132" i="43" s="1"/>
  <c r="D130" i="43"/>
  <c r="C130" i="43"/>
  <c r="B130" i="43"/>
  <c r="C126" i="43"/>
  <c r="B126" i="43"/>
  <c r="D126" i="43" s="1"/>
  <c r="C125" i="43"/>
  <c r="B125" i="43"/>
  <c r="D125" i="43" s="1"/>
  <c r="D124" i="43"/>
  <c r="C124" i="43"/>
  <c r="B124" i="43"/>
  <c r="C123" i="43"/>
  <c r="B123" i="43"/>
  <c r="C122" i="43"/>
  <c r="B122" i="43"/>
  <c r="C118" i="43"/>
  <c r="B118" i="43"/>
  <c r="D118" i="43" s="1"/>
  <c r="D117" i="43"/>
  <c r="C117" i="43"/>
  <c r="B117" i="43"/>
  <c r="C116" i="43"/>
  <c r="C119" i="43" s="1"/>
  <c r="B116" i="43"/>
  <c r="B119" i="43" s="1"/>
  <c r="C132" i="43" l="1"/>
  <c r="B127" i="43"/>
  <c r="D135" i="43"/>
  <c r="C127" i="43"/>
  <c r="D132" i="43"/>
  <c r="D116" i="43"/>
  <c r="D119" i="43" s="1"/>
  <c r="D123" i="43"/>
  <c r="D122" i="43"/>
  <c r="C131" i="42"/>
  <c r="D130" i="42"/>
  <c r="C135" i="42"/>
  <c r="C125" i="42"/>
  <c r="B125" i="42"/>
  <c r="C124" i="42"/>
  <c r="B124" i="42"/>
  <c r="D124" i="42" s="1"/>
  <c r="C123" i="42"/>
  <c r="B123" i="42"/>
  <c r="D123" i="42" s="1"/>
  <c r="C122" i="42"/>
  <c r="B122" i="42"/>
  <c r="C118" i="42"/>
  <c r="B118" i="42"/>
  <c r="C117" i="42"/>
  <c r="B117" i="42"/>
  <c r="B116" i="42"/>
  <c r="E132" i="43" l="1"/>
  <c r="E119" i="43"/>
  <c r="D127" i="43"/>
  <c r="E127" i="43" s="1"/>
  <c r="B130" i="42"/>
  <c r="C126" i="42"/>
  <c r="C130" i="42"/>
  <c r="D131" i="42"/>
  <c r="B131" i="42"/>
  <c r="B126" i="42"/>
  <c r="D126" i="42" s="1"/>
  <c r="D117" i="42"/>
  <c r="B132" i="42"/>
  <c r="D122" i="42"/>
  <c r="C127" i="42"/>
  <c r="B119" i="42"/>
  <c r="D118" i="42"/>
  <c r="D125" i="42"/>
  <c r="C132" i="42"/>
  <c r="C116" i="42"/>
  <c r="C119" i="42" s="1"/>
  <c r="B135" i="42"/>
  <c r="D135" i="42" s="1"/>
  <c r="C113" i="41"/>
  <c r="B113" i="41"/>
  <c r="C112" i="41"/>
  <c r="B112" i="41"/>
  <c r="C111" i="41"/>
  <c r="B111" i="41"/>
  <c r="C110" i="41"/>
  <c r="B110" i="41"/>
  <c r="D110" i="41" s="1"/>
  <c r="C109" i="41"/>
  <c r="B109" i="41"/>
  <c r="C108" i="41"/>
  <c r="B108" i="41"/>
  <c r="D108" i="41" s="1"/>
  <c r="D107" i="41"/>
  <c r="C107" i="41"/>
  <c r="B107" i="41"/>
  <c r="D106" i="41"/>
  <c r="C106" i="41"/>
  <c r="B106" i="41"/>
  <c r="D105" i="41"/>
  <c r="C105" i="41"/>
  <c r="B105" i="41"/>
  <c r="D104" i="41"/>
  <c r="C104" i="41"/>
  <c r="B104" i="41"/>
  <c r="D103" i="41"/>
  <c r="C103" i="41"/>
  <c r="B103" i="41"/>
  <c r="D102" i="41"/>
  <c r="C102" i="41"/>
  <c r="B102" i="41"/>
  <c r="D101" i="41"/>
  <c r="C101" i="41"/>
  <c r="B101" i="41"/>
  <c r="D100" i="41"/>
  <c r="C100" i="41"/>
  <c r="B100" i="41"/>
  <c r="D99" i="41"/>
  <c r="C99" i="41"/>
  <c r="B99" i="41"/>
  <c r="D98" i="41"/>
  <c r="C98" i="41"/>
  <c r="B98" i="41"/>
  <c r="D97" i="41"/>
  <c r="C97" i="41"/>
  <c r="B97" i="41"/>
  <c r="D96" i="41"/>
  <c r="C96" i="41"/>
  <c r="B96" i="41"/>
  <c r="D95" i="41"/>
  <c r="C95" i="41"/>
  <c r="B95" i="41"/>
  <c r="D94" i="41"/>
  <c r="C94" i="41"/>
  <c r="B94" i="41"/>
  <c r="D93" i="41"/>
  <c r="C93" i="41"/>
  <c r="B93" i="41"/>
  <c r="D92" i="41"/>
  <c r="C92" i="41"/>
  <c r="B92" i="41"/>
  <c r="D91" i="41"/>
  <c r="C91" i="41"/>
  <c r="B91" i="41"/>
  <c r="D90" i="41"/>
  <c r="C90" i="41"/>
  <c r="B90" i="41"/>
  <c r="D89" i="41"/>
  <c r="C89" i="41"/>
  <c r="B89" i="41"/>
  <c r="D88" i="41"/>
  <c r="C88" i="41"/>
  <c r="B88" i="41"/>
  <c r="D87" i="41"/>
  <c r="C87" i="41"/>
  <c r="B87" i="41"/>
  <c r="D86" i="41"/>
  <c r="C86" i="41"/>
  <c r="B86" i="41"/>
  <c r="D85" i="41"/>
  <c r="C85" i="41"/>
  <c r="B85" i="41"/>
  <c r="D84" i="41"/>
  <c r="C84" i="41"/>
  <c r="B84" i="41"/>
  <c r="D83" i="41"/>
  <c r="C83" i="41"/>
  <c r="B83" i="41"/>
  <c r="D82" i="41"/>
  <c r="C82" i="41"/>
  <c r="B82" i="41"/>
  <c r="D81" i="41"/>
  <c r="C81" i="41"/>
  <c r="B81" i="41"/>
  <c r="D80" i="41"/>
  <c r="C80" i="41"/>
  <c r="B80" i="41"/>
  <c r="D79" i="41"/>
  <c r="C79" i="41"/>
  <c r="B79" i="41"/>
  <c r="D78" i="41"/>
  <c r="C78" i="41"/>
  <c r="B78" i="41"/>
  <c r="D77" i="41"/>
  <c r="C77" i="41"/>
  <c r="B77" i="41"/>
  <c r="D76" i="41"/>
  <c r="C76" i="41"/>
  <c r="B76" i="41"/>
  <c r="D75" i="41"/>
  <c r="C75" i="41"/>
  <c r="B75" i="41"/>
  <c r="D74" i="41"/>
  <c r="C74" i="41"/>
  <c r="B74" i="41"/>
  <c r="D73" i="41"/>
  <c r="C73" i="41"/>
  <c r="B73" i="41"/>
  <c r="D72" i="41"/>
  <c r="C72" i="41"/>
  <c r="B72" i="41"/>
  <c r="D71" i="41"/>
  <c r="C71" i="41"/>
  <c r="B71" i="41"/>
  <c r="D70" i="41"/>
  <c r="C70" i="41"/>
  <c r="B70" i="41"/>
  <c r="D69" i="41"/>
  <c r="C69" i="41"/>
  <c r="B69" i="41"/>
  <c r="D68" i="41"/>
  <c r="C68" i="41"/>
  <c r="B68" i="41"/>
  <c r="D67" i="41"/>
  <c r="C67" i="41"/>
  <c r="B67" i="41"/>
  <c r="D66" i="41"/>
  <c r="C66" i="41"/>
  <c r="B66" i="41"/>
  <c r="D65" i="41"/>
  <c r="C65" i="41"/>
  <c r="B65" i="41"/>
  <c r="D64" i="41"/>
  <c r="C64" i="41"/>
  <c r="B64" i="41"/>
  <c r="D63" i="41"/>
  <c r="C63" i="41"/>
  <c r="B63" i="41"/>
  <c r="D62" i="41"/>
  <c r="C62" i="41"/>
  <c r="B62" i="41"/>
  <c r="D61" i="41"/>
  <c r="C61" i="41"/>
  <c r="B61" i="41"/>
  <c r="D60" i="41"/>
  <c r="C60" i="41"/>
  <c r="B60" i="41"/>
  <c r="D59" i="41"/>
  <c r="C59" i="41"/>
  <c r="B59" i="41"/>
  <c r="D58" i="41"/>
  <c r="C58" i="41"/>
  <c r="B58" i="41"/>
  <c r="D57" i="41"/>
  <c r="C57" i="41"/>
  <c r="B57" i="41"/>
  <c r="D56" i="41"/>
  <c r="C56" i="41"/>
  <c r="B56" i="41"/>
  <c r="D55" i="41"/>
  <c r="C55" i="41"/>
  <c r="B55" i="41"/>
  <c r="D54" i="41"/>
  <c r="C54" i="41"/>
  <c r="B54" i="41"/>
  <c r="D53" i="41"/>
  <c r="C53" i="41"/>
  <c r="B53" i="41"/>
  <c r="D52" i="41"/>
  <c r="C52" i="41"/>
  <c r="B52" i="41"/>
  <c r="D51" i="41"/>
  <c r="C51" i="41"/>
  <c r="B51" i="41"/>
  <c r="D50" i="41"/>
  <c r="C50" i="41"/>
  <c r="B50" i="41"/>
  <c r="D49" i="41"/>
  <c r="C49" i="41"/>
  <c r="B49" i="41"/>
  <c r="D48" i="41"/>
  <c r="C48" i="41"/>
  <c r="B48" i="41"/>
  <c r="D47" i="41"/>
  <c r="C47" i="41"/>
  <c r="B47" i="41"/>
  <c r="D46" i="41"/>
  <c r="C46" i="41"/>
  <c r="B46" i="41"/>
  <c r="D45" i="41"/>
  <c r="C45" i="41"/>
  <c r="B45" i="41"/>
  <c r="D44" i="41"/>
  <c r="C44" i="41"/>
  <c r="B44" i="41"/>
  <c r="D43" i="41"/>
  <c r="C43" i="41"/>
  <c r="B43" i="41"/>
  <c r="D42" i="41"/>
  <c r="C42" i="41"/>
  <c r="B42" i="41"/>
  <c r="D41" i="41"/>
  <c r="C41" i="41"/>
  <c r="B41" i="41"/>
  <c r="D40" i="41"/>
  <c r="C40" i="41"/>
  <c r="B40" i="41"/>
  <c r="D39" i="41"/>
  <c r="C39" i="41"/>
  <c r="B39" i="41"/>
  <c r="D38" i="41"/>
  <c r="C38" i="41"/>
  <c r="B38" i="41"/>
  <c r="D37" i="41"/>
  <c r="C37" i="41"/>
  <c r="B37" i="41"/>
  <c r="D36" i="41"/>
  <c r="C36" i="41"/>
  <c r="B36" i="41"/>
  <c r="D35" i="41"/>
  <c r="C35" i="41"/>
  <c r="B35" i="41"/>
  <c r="D34" i="41"/>
  <c r="C34" i="41"/>
  <c r="B34" i="41"/>
  <c r="D33" i="41"/>
  <c r="C33" i="41"/>
  <c r="B33" i="41"/>
  <c r="D32" i="41"/>
  <c r="C32" i="41"/>
  <c r="B32" i="41"/>
  <c r="D31" i="41"/>
  <c r="C31" i="41"/>
  <c r="B31" i="41"/>
  <c r="D30" i="41"/>
  <c r="C30" i="41"/>
  <c r="B30" i="41"/>
  <c r="D29" i="41"/>
  <c r="C29" i="41"/>
  <c r="B29" i="41"/>
  <c r="D28" i="41"/>
  <c r="C28" i="41"/>
  <c r="B28" i="41"/>
  <c r="D27" i="41"/>
  <c r="C27" i="41"/>
  <c r="B27" i="41"/>
  <c r="D26" i="41"/>
  <c r="C26" i="41"/>
  <c r="B26" i="41"/>
  <c r="D25" i="41"/>
  <c r="C25" i="41"/>
  <c r="B25" i="41"/>
  <c r="D24" i="41"/>
  <c r="C24" i="41"/>
  <c r="B24" i="41"/>
  <c r="D23" i="41"/>
  <c r="C23" i="41"/>
  <c r="B23" i="41"/>
  <c r="D22" i="41"/>
  <c r="C22" i="41"/>
  <c r="B22" i="41"/>
  <c r="D21" i="41"/>
  <c r="C21" i="41"/>
  <c r="B21" i="41"/>
  <c r="D20" i="41"/>
  <c r="C20" i="41"/>
  <c r="B20" i="41"/>
  <c r="D19" i="41"/>
  <c r="C19" i="41"/>
  <c r="B19" i="41"/>
  <c r="D18" i="41"/>
  <c r="C18" i="41"/>
  <c r="B18" i="41"/>
  <c r="D17" i="41"/>
  <c r="C17" i="41"/>
  <c r="B17" i="41"/>
  <c r="D16" i="41"/>
  <c r="C16" i="41"/>
  <c r="B16" i="41"/>
  <c r="D15" i="41"/>
  <c r="C15" i="41"/>
  <c r="B15" i="41"/>
  <c r="D14" i="41"/>
  <c r="C14" i="41"/>
  <c r="B14" i="41"/>
  <c r="D13" i="41"/>
  <c r="C13" i="41"/>
  <c r="B13" i="41"/>
  <c r="D12" i="41"/>
  <c r="C12" i="41"/>
  <c r="B12" i="41"/>
  <c r="D11" i="41"/>
  <c r="C11" i="41"/>
  <c r="B11" i="41"/>
  <c r="D10" i="41"/>
  <c r="C10" i="41"/>
  <c r="B10" i="41"/>
  <c r="D9" i="41"/>
  <c r="C9" i="41"/>
  <c r="B9" i="41"/>
  <c r="D8" i="41"/>
  <c r="C8" i="41"/>
  <c r="B8" i="41"/>
  <c r="D7" i="41"/>
  <c r="C7" i="41"/>
  <c r="B7" i="41"/>
  <c r="D6" i="41"/>
  <c r="C6" i="41"/>
  <c r="B6" i="41"/>
  <c r="D5" i="41"/>
  <c r="C5" i="41"/>
  <c r="B5" i="41"/>
  <c r="D4" i="41"/>
  <c r="C4" i="41"/>
  <c r="B4" i="41"/>
  <c r="D3" i="41"/>
  <c r="C3" i="41"/>
  <c r="B3" i="41"/>
  <c r="D112" i="41" l="1"/>
  <c r="D113" i="41"/>
  <c r="B127" i="42"/>
  <c r="D116" i="42"/>
  <c r="D119" i="42" s="1"/>
  <c r="E119" i="42" s="1"/>
  <c r="D132" i="42"/>
  <c r="E132" i="42" s="1"/>
  <c r="D127" i="42"/>
  <c r="E127" i="42" s="1"/>
  <c r="D109" i="41"/>
  <c r="D111" i="41"/>
  <c r="C135" i="41"/>
  <c r="B135" i="41"/>
  <c r="C131" i="41"/>
  <c r="B131" i="41"/>
  <c r="D130" i="41"/>
  <c r="C130" i="41"/>
  <c r="B130" i="41"/>
  <c r="C126" i="41"/>
  <c r="B126" i="41"/>
  <c r="C125" i="41"/>
  <c r="B125" i="41"/>
  <c r="C124" i="41"/>
  <c r="B124" i="41"/>
  <c r="C123" i="41"/>
  <c r="B123" i="41"/>
  <c r="C122" i="41"/>
  <c r="B122" i="41"/>
  <c r="C118" i="41"/>
  <c r="B118" i="41"/>
  <c r="C117" i="41"/>
  <c r="B117" i="41"/>
  <c r="C116" i="41"/>
  <c r="B116" i="41"/>
  <c r="D131" i="41" l="1"/>
  <c r="D135" i="41"/>
  <c r="B132" i="41"/>
  <c r="D126" i="41"/>
  <c r="D116" i="41"/>
  <c r="D118" i="41"/>
  <c r="D125" i="41"/>
  <c r="D117" i="41"/>
  <c r="D124" i="41"/>
  <c r="C119" i="41"/>
  <c r="D123" i="41"/>
  <c r="B127" i="41"/>
  <c r="C132" i="41"/>
  <c r="B119" i="41"/>
  <c r="C127" i="41"/>
  <c r="D122" i="41"/>
  <c r="B132" i="40"/>
  <c r="D132" i="40" s="1"/>
  <c r="D131" i="40"/>
  <c r="C131" i="40"/>
  <c r="B131" i="40"/>
  <c r="D130" i="40"/>
  <c r="C130" i="40"/>
  <c r="C132" i="40" s="1"/>
  <c r="B130" i="40"/>
  <c r="D131" i="38"/>
  <c r="C131" i="38"/>
  <c r="B131" i="38"/>
  <c r="D130" i="38"/>
  <c r="C130" i="38"/>
  <c r="C132" i="38" s="1"/>
  <c r="B130" i="38"/>
  <c r="B132" i="38" s="1"/>
  <c r="D132" i="38" s="1"/>
  <c r="B132" i="37"/>
  <c r="D131" i="37"/>
  <c r="C131" i="37"/>
  <c r="B131" i="37"/>
  <c r="D130" i="37"/>
  <c r="C130" i="37"/>
  <c r="C132" i="37" s="1"/>
  <c r="B130" i="37"/>
  <c r="D131" i="36"/>
  <c r="C131" i="36"/>
  <c r="B131" i="36"/>
  <c r="D130" i="36"/>
  <c r="C130" i="36"/>
  <c r="C132" i="36" s="1"/>
  <c r="B130" i="36"/>
  <c r="B132" i="36" s="1"/>
  <c r="D132" i="36" s="1"/>
  <c r="D132" i="35"/>
  <c r="C132" i="35"/>
  <c r="B132" i="35"/>
  <c r="B130" i="35"/>
  <c r="C130" i="35"/>
  <c r="D130" i="35"/>
  <c r="B131" i="35"/>
  <c r="C131" i="35"/>
  <c r="D131" i="35"/>
  <c r="D119" i="41" l="1"/>
  <c r="E119" i="41" s="1"/>
  <c r="D132" i="41"/>
  <c r="E132" i="41" s="1"/>
  <c r="D127" i="41"/>
  <c r="E127" i="41" s="1"/>
  <c r="D132" i="37"/>
  <c r="C126" i="40" l="1"/>
  <c r="B126" i="40"/>
  <c r="C125" i="40"/>
  <c r="B125" i="40"/>
  <c r="C124" i="40"/>
  <c r="B124" i="40"/>
  <c r="C123" i="40"/>
  <c r="B123" i="40"/>
  <c r="C122" i="40"/>
  <c r="B122" i="40"/>
  <c r="C118" i="40"/>
  <c r="B118" i="40"/>
  <c r="C117" i="40"/>
  <c r="B117" i="40"/>
  <c r="C135" i="40"/>
  <c r="B116" i="40"/>
  <c r="D118" i="40" l="1"/>
  <c r="D125" i="40"/>
  <c r="B119" i="40"/>
  <c r="B127" i="40"/>
  <c r="D122" i="40"/>
  <c r="D117" i="40"/>
  <c r="C127" i="40"/>
  <c r="D123" i="40"/>
  <c r="D124" i="40"/>
  <c r="D126" i="40"/>
  <c r="C116" i="40"/>
  <c r="C119" i="40" s="1"/>
  <c r="B135" i="40"/>
  <c r="D135" i="40" s="1"/>
  <c r="D107" i="39"/>
  <c r="D106" i="39"/>
  <c r="D105" i="39"/>
  <c r="D104" i="39"/>
  <c r="D103" i="39"/>
  <c r="D102" i="39"/>
  <c r="D101" i="39"/>
  <c r="D100" i="39"/>
  <c r="D99" i="39"/>
  <c r="D98" i="39"/>
  <c r="D97" i="39"/>
  <c r="D96" i="39"/>
  <c r="D95" i="39"/>
  <c r="D94" i="39"/>
  <c r="D93" i="39"/>
  <c r="D92" i="39"/>
  <c r="D91" i="39"/>
  <c r="D90" i="39"/>
  <c r="D89" i="39"/>
  <c r="D88" i="39"/>
  <c r="D87" i="39"/>
  <c r="D86" i="39"/>
  <c r="D85" i="39"/>
  <c r="D84" i="39"/>
  <c r="D83" i="39"/>
  <c r="D82" i="39"/>
  <c r="D81" i="39"/>
  <c r="D80" i="39"/>
  <c r="D79" i="39"/>
  <c r="D78" i="39"/>
  <c r="D77" i="39"/>
  <c r="D76" i="39"/>
  <c r="D75" i="39"/>
  <c r="D74" i="39"/>
  <c r="D73" i="39"/>
  <c r="D72" i="39"/>
  <c r="D71" i="39"/>
  <c r="D70" i="39"/>
  <c r="D69" i="39"/>
  <c r="D68" i="39"/>
  <c r="D67" i="39"/>
  <c r="D66" i="39"/>
  <c r="D65" i="39"/>
  <c r="D64" i="39"/>
  <c r="D63" i="39"/>
  <c r="D62" i="39"/>
  <c r="D61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6" i="39"/>
  <c r="D45" i="39"/>
  <c r="D44" i="39"/>
  <c r="D43" i="39"/>
  <c r="D42" i="39"/>
  <c r="D41" i="39"/>
  <c r="D40" i="39"/>
  <c r="D39" i="39"/>
  <c r="D38" i="39"/>
  <c r="D37" i="39"/>
  <c r="D36" i="39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D5" i="39"/>
  <c r="D4" i="39"/>
  <c r="D3" i="39"/>
  <c r="C113" i="39"/>
  <c r="C112" i="39"/>
  <c r="C111" i="39"/>
  <c r="C110" i="39"/>
  <c r="C109" i="39"/>
  <c r="C108" i="39"/>
  <c r="C107" i="39"/>
  <c r="C106" i="39"/>
  <c r="C105" i="39"/>
  <c r="C104" i="39"/>
  <c r="C103" i="39"/>
  <c r="C102" i="39"/>
  <c r="C101" i="39"/>
  <c r="C100" i="39"/>
  <c r="C99" i="39"/>
  <c r="C98" i="39"/>
  <c r="C97" i="39"/>
  <c r="C96" i="39"/>
  <c r="C95" i="39"/>
  <c r="C94" i="39"/>
  <c r="C93" i="39"/>
  <c r="C92" i="39"/>
  <c r="C91" i="39"/>
  <c r="C90" i="39"/>
  <c r="C89" i="39"/>
  <c r="C88" i="39"/>
  <c r="C87" i="39"/>
  <c r="C86" i="39"/>
  <c r="C85" i="39"/>
  <c r="C84" i="39"/>
  <c r="C83" i="39"/>
  <c r="C82" i="39"/>
  <c r="C81" i="39"/>
  <c r="C80" i="39"/>
  <c r="C79" i="39"/>
  <c r="C78" i="39"/>
  <c r="C77" i="39"/>
  <c r="C76" i="39"/>
  <c r="C75" i="39"/>
  <c r="C74" i="39"/>
  <c r="C73" i="39"/>
  <c r="C72" i="39"/>
  <c r="C71" i="39"/>
  <c r="C70" i="39"/>
  <c r="C69" i="39"/>
  <c r="C68" i="39"/>
  <c r="C67" i="39"/>
  <c r="C66" i="39"/>
  <c r="C65" i="39"/>
  <c r="C64" i="39"/>
  <c r="C63" i="39"/>
  <c r="C62" i="39"/>
  <c r="C61" i="39"/>
  <c r="C60" i="39"/>
  <c r="C59" i="39"/>
  <c r="C58" i="39"/>
  <c r="C57" i="39"/>
  <c r="C56" i="39"/>
  <c r="C55" i="39"/>
  <c r="C54" i="39"/>
  <c r="C53" i="39"/>
  <c r="C52" i="39"/>
  <c r="C51" i="39"/>
  <c r="C50" i="39"/>
  <c r="C49" i="39"/>
  <c r="C48" i="39"/>
  <c r="C47" i="39"/>
  <c r="C46" i="39"/>
  <c r="C45" i="39"/>
  <c r="C44" i="39"/>
  <c r="C43" i="39"/>
  <c r="C42" i="39"/>
  <c r="C41" i="39"/>
  <c r="C40" i="39"/>
  <c r="C39" i="39"/>
  <c r="C38" i="39"/>
  <c r="C37" i="39"/>
  <c r="C36" i="39"/>
  <c r="C35" i="39"/>
  <c r="C34" i="39"/>
  <c r="C33" i="39"/>
  <c r="C32" i="39"/>
  <c r="C31" i="39"/>
  <c r="C30" i="39"/>
  <c r="C29" i="39"/>
  <c r="C28" i="39"/>
  <c r="C27" i="39"/>
  <c r="C26" i="39"/>
  <c r="C25" i="39"/>
  <c r="C24" i="39"/>
  <c r="C23" i="39"/>
  <c r="C22" i="39"/>
  <c r="C21" i="39"/>
  <c r="C20" i="39"/>
  <c r="C19" i="39"/>
  <c r="C18" i="39"/>
  <c r="C17" i="39"/>
  <c r="C16" i="39"/>
  <c r="C15" i="39"/>
  <c r="C14" i="39"/>
  <c r="C13" i="39"/>
  <c r="C12" i="39"/>
  <c r="C11" i="39"/>
  <c r="C10" i="39"/>
  <c r="C9" i="39"/>
  <c r="C8" i="39"/>
  <c r="C7" i="39"/>
  <c r="C6" i="39"/>
  <c r="C5" i="39"/>
  <c r="C4" i="39"/>
  <c r="C3" i="39"/>
  <c r="B113" i="39"/>
  <c r="D113" i="39" s="1"/>
  <c r="B112" i="39"/>
  <c r="D112" i="39" s="1"/>
  <c r="B111" i="39"/>
  <c r="D111" i="39" s="1"/>
  <c r="B110" i="39"/>
  <c r="D110" i="39" s="1"/>
  <c r="B109" i="39"/>
  <c r="D109" i="39" s="1"/>
  <c r="B108" i="39"/>
  <c r="D108" i="39" s="1"/>
  <c r="B107" i="39"/>
  <c r="B106" i="39"/>
  <c r="B105" i="39"/>
  <c r="B104" i="39"/>
  <c r="B103" i="39"/>
  <c r="B102" i="39"/>
  <c r="B101" i="39"/>
  <c r="B100" i="39"/>
  <c r="B99" i="39"/>
  <c r="B98" i="39"/>
  <c r="B97" i="39"/>
  <c r="B96" i="39"/>
  <c r="B95" i="39"/>
  <c r="B94" i="39"/>
  <c r="B93" i="39"/>
  <c r="B92" i="39"/>
  <c r="B91" i="39"/>
  <c r="B90" i="39"/>
  <c r="B89" i="39"/>
  <c r="B88" i="39"/>
  <c r="B87" i="39"/>
  <c r="B86" i="39"/>
  <c r="B85" i="39"/>
  <c r="B84" i="39"/>
  <c r="B83" i="39"/>
  <c r="B82" i="39"/>
  <c r="B81" i="39"/>
  <c r="B80" i="39"/>
  <c r="B79" i="39"/>
  <c r="B78" i="39"/>
  <c r="B77" i="39"/>
  <c r="B76" i="39"/>
  <c r="B75" i="39"/>
  <c r="B74" i="39"/>
  <c r="B73" i="39"/>
  <c r="B72" i="39"/>
  <c r="B71" i="39"/>
  <c r="B70" i="39"/>
  <c r="B69" i="39"/>
  <c r="B68" i="39"/>
  <c r="B67" i="39"/>
  <c r="B66" i="39"/>
  <c r="B65" i="39"/>
  <c r="B64" i="39"/>
  <c r="B63" i="39"/>
  <c r="B62" i="39"/>
  <c r="B61" i="39"/>
  <c r="B60" i="39"/>
  <c r="B59" i="39"/>
  <c r="B58" i="39"/>
  <c r="B57" i="39"/>
  <c r="B56" i="39"/>
  <c r="B55" i="39"/>
  <c r="B54" i="39"/>
  <c r="B53" i="39"/>
  <c r="B52" i="39"/>
  <c r="B51" i="39"/>
  <c r="B50" i="39"/>
  <c r="B49" i="39"/>
  <c r="B48" i="39"/>
  <c r="B47" i="39"/>
  <c r="B46" i="39"/>
  <c r="B45" i="39"/>
  <c r="B44" i="39"/>
  <c r="B43" i="39"/>
  <c r="B42" i="39"/>
  <c r="B41" i="39"/>
  <c r="B40" i="39"/>
  <c r="B39" i="39"/>
  <c r="B38" i="39"/>
  <c r="B37" i="39"/>
  <c r="B36" i="39"/>
  <c r="B35" i="39"/>
  <c r="B34" i="39"/>
  <c r="B33" i="39"/>
  <c r="B32" i="39"/>
  <c r="B31" i="39"/>
  <c r="B30" i="39"/>
  <c r="B29" i="39"/>
  <c r="B28" i="39"/>
  <c r="B27" i="39"/>
  <c r="B26" i="39"/>
  <c r="B25" i="39"/>
  <c r="B24" i="39"/>
  <c r="B23" i="39"/>
  <c r="B22" i="39"/>
  <c r="B21" i="39"/>
  <c r="B20" i="39"/>
  <c r="B19" i="39"/>
  <c r="B18" i="39"/>
  <c r="B17" i="39"/>
  <c r="B16" i="39"/>
  <c r="B15" i="39"/>
  <c r="B14" i="39"/>
  <c r="B13" i="39"/>
  <c r="B12" i="39"/>
  <c r="B11" i="39"/>
  <c r="B10" i="39"/>
  <c r="B9" i="39"/>
  <c r="B8" i="39"/>
  <c r="B7" i="39"/>
  <c r="B6" i="39"/>
  <c r="B5" i="39"/>
  <c r="B4" i="39"/>
  <c r="B3" i="39"/>
  <c r="B130" i="39" l="1"/>
  <c r="D130" i="39"/>
  <c r="C130" i="39"/>
  <c r="B131" i="39"/>
  <c r="B132" i="39" s="1"/>
  <c r="D131" i="39"/>
  <c r="C131" i="39"/>
  <c r="B116" i="39"/>
  <c r="B118" i="39"/>
  <c r="B117" i="39"/>
  <c r="B123" i="39"/>
  <c r="B122" i="39"/>
  <c r="C116" i="39"/>
  <c r="C118" i="39"/>
  <c r="C125" i="39"/>
  <c r="B125" i="39"/>
  <c r="C117" i="39"/>
  <c r="C123" i="39"/>
  <c r="C124" i="39"/>
  <c r="C126" i="39"/>
  <c r="B124" i="39"/>
  <c r="B126" i="39"/>
  <c r="C122" i="39"/>
  <c r="D127" i="40"/>
  <c r="E127" i="40" s="1"/>
  <c r="D116" i="40"/>
  <c r="D119" i="40" s="1"/>
  <c r="E119" i="40" s="1"/>
  <c r="E132" i="40"/>
  <c r="C132" i="39" l="1"/>
  <c r="D132" i="39" s="1"/>
  <c r="D125" i="39"/>
  <c r="D118" i="39"/>
  <c r="D126" i="39"/>
  <c r="B119" i="39"/>
  <c r="D116" i="39"/>
  <c r="D124" i="39"/>
  <c r="C119" i="39"/>
  <c r="C127" i="39"/>
  <c r="D122" i="39"/>
  <c r="D123" i="39"/>
  <c r="B127" i="39"/>
  <c r="D117" i="39"/>
  <c r="C135" i="39"/>
  <c r="B135" i="39"/>
  <c r="D119" i="39" l="1"/>
  <c r="D127" i="39"/>
  <c r="D135" i="39"/>
  <c r="C135" i="38"/>
  <c r="B135" i="38"/>
  <c r="D135" i="38" s="1"/>
  <c r="E132" i="39" l="1"/>
  <c r="E127" i="39"/>
  <c r="E119" i="39"/>
</calcChain>
</file>

<file path=xl/sharedStrings.xml><?xml version="1.0" encoding="utf-8"?>
<sst xmlns="http://schemas.openxmlformats.org/spreadsheetml/2006/main" count="1752" uniqueCount="142">
  <si>
    <t xml:space="preserve">年齢 </t>
  </si>
  <si>
    <t xml:space="preserve">男 </t>
  </si>
  <si>
    <t xml:space="preserve">女 </t>
  </si>
  <si>
    <t xml:space="preserve">総数 </t>
  </si>
  <si>
    <t xml:space="preserve">0歳 </t>
    <phoneticPr fontId="22"/>
  </si>
  <si>
    <t xml:space="preserve">1歳 </t>
  </si>
  <si>
    <t xml:space="preserve">2歳 </t>
  </si>
  <si>
    <t xml:space="preserve">3歳 </t>
  </si>
  <si>
    <t xml:space="preserve">4歳 </t>
  </si>
  <si>
    <t xml:space="preserve">5歳 </t>
  </si>
  <si>
    <t xml:space="preserve">6歳 </t>
  </si>
  <si>
    <t xml:space="preserve">7歳 </t>
  </si>
  <si>
    <t xml:space="preserve">8歳 </t>
  </si>
  <si>
    <t xml:space="preserve">9歳 </t>
  </si>
  <si>
    <t xml:space="preserve">10歳 </t>
  </si>
  <si>
    <t xml:space="preserve">11歳 </t>
  </si>
  <si>
    <t xml:space="preserve">12歳 </t>
  </si>
  <si>
    <t xml:space="preserve">13歳 </t>
  </si>
  <si>
    <t xml:space="preserve">14歳 </t>
  </si>
  <si>
    <t xml:space="preserve">15歳 </t>
  </si>
  <si>
    <t xml:space="preserve">16歳 </t>
  </si>
  <si>
    <t xml:space="preserve">17歳 </t>
  </si>
  <si>
    <t xml:space="preserve">18歳 </t>
  </si>
  <si>
    <t xml:space="preserve">19歳 </t>
  </si>
  <si>
    <t xml:space="preserve">20歳 </t>
  </si>
  <si>
    <t xml:space="preserve">21歳 </t>
  </si>
  <si>
    <t xml:space="preserve">22歳 </t>
  </si>
  <si>
    <t xml:space="preserve">23歳 </t>
  </si>
  <si>
    <t xml:space="preserve">24歳 </t>
  </si>
  <si>
    <t xml:space="preserve">25歳 </t>
  </si>
  <si>
    <t xml:space="preserve">26歳 </t>
  </si>
  <si>
    <t xml:space="preserve">27歳 </t>
  </si>
  <si>
    <t xml:space="preserve">28歳 </t>
  </si>
  <si>
    <t xml:space="preserve">29歳 </t>
  </si>
  <si>
    <t xml:space="preserve">30歳 </t>
  </si>
  <si>
    <t xml:space="preserve">31歳 </t>
  </si>
  <si>
    <t xml:space="preserve">32歳 </t>
  </si>
  <si>
    <t xml:space="preserve">33歳 </t>
  </si>
  <si>
    <t xml:space="preserve">34歳 </t>
  </si>
  <si>
    <t xml:space="preserve">35歳 </t>
  </si>
  <si>
    <t xml:space="preserve">36歳 </t>
  </si>
  <si>
    <t xml:space="preserve">37歳 </t>
  </si>
  <si>
    <t xml:space="preserve">38歳 </t>
  </si>
  <si>
    <t xml:space="preserve">39歳 </t>
  </si>
  <si>
    <t xml:space="preserve">40歳 </t>
  </si>
  <si>
    <t xml:space="preserve">41歳 </t>
  </si>
  <si>
    <t xml:space="preserve">42歳 </t>
  </si>
  <si>
    <t xml:space="preserve">43歳 </t>
  </si>
  <si>
    <t xml:space="preserve">44歳 </t>
  </si>
  <si>
    <t xml:space="preserve">45歳 </t>
  </si>
  <si>
    <t xml:space="preserve">46歳 </t>
  </si>
  <si>
    <t xml:space="preserve">47歳 </t>
  </si>
  <si>
    <t xml:space="preserve">48歳 </t>
  </si>
  <si>
    <t xml:space="preserve">49歳 </t>
  </si>
  <si>
    <t xml:space="preserve">50歳 </t>
  </si>
  <si>
    <t xml:space="preserve">51歳 </t>
  </si>
  <si>
    <t xml:space="preserve">52歳 </t>
  </si>
  <si>
    <t xml:space="preserve">53歳 </t>
  </si>
  <si>
    <t xml:space="preserve">54歳 </t>
  </si>
  <si>
    <t xml:space="preserve">55歳 </t>
  </si>
  <si>
    <t xml:space="preserve">56歳 </t>
  </si>
  <si>
    <t xml:space="preserve">57歳 </t>
  </si>
  <si>
    <t xml:space="preserve">58歳 </t>
  </si>
  <si>
    <t xml:space="preserve">59歳 </t>
  </si>
  <si>
    <t xml:space="preserve">60歳 </t>
  </si>
  <si>
    <t xml:space="preserve">61歳 </t>
  </si>
  <si>
    <t xml:space="preserve">62歳 </t>
  </si>
  <si>
    <t xml:space="preserve">63歳 </t>
  </si>
  <si>
    <t xml:space="preserve">64歳 </t>
  </si>
  <si>
    <t xml:space="preserve">65歳 </t>
  </si>
  <si>
    <t xml:space="preserve">66歳 </t>
  </si>
  <si>
    <t xml:space="preserve">67歳 </t>
  </si>
  <si>
    <t xml:space="preserve">68歳 </t>
  </si>
  <si>
    <t xml:space="preserve">69歳 </t>
  </si>
  <si>
    <t xml:space="preserve">70歳 </t>
  </si>
  <si>
    <t xml:space="preserve">71歳 </t>
  </si>
  <si>
    <t xml:space="preserve">72歳 </t>
  </si>
  <si>
    <t xml:space="preserve">73歳 </t>
  </si>
  <si>
    <t xml:space="preserve">74歳 </t>
  </si>
  <si>
    <t xml:space="preserve">75歳 </t>
  </si>
  <si>
    <t xml:space="preserve">76歳 </t>
  </si>
  <si>
    <t xml:space="preserve">77歳 </t>
  </si>
  <si>
    <t xml:space="preserve">78歳 </t>
  </si>
  <si>
    <t xml:space="preserve">79歳 </t>
  </si>
  <si>
    <t xml:space="preserve">80歳 </t>
  </si>
  <si>
    <t xml:space="preserve">81歳 </t>
  </si>
  <si>
    <t xml:space="preserve">82歳 </t>
  </si>
  <si>
    <t xml:space="preserve">83歳 </t>
  </si>
  <si>
    <t xml:space="preserve">84歳 </t>
  </si>
  <si>
    <t xml:space="preserve">85歳 </t>
  </si>
  <si>
    <t xml:space="preserve">86歳 </t>
  </si>
  <si>
    <t xml:space="preserve">87歳 </t>
  </si>
  <si>
    <t xml:space="preserve">88歳 </t>
  </si>
  <si>
    <t xml:space="preserve">89歳 </t>
  </si>
  <si>
    <t xml:space="preserve">90歳 </t>
  </si>
  <si>
    <t xml:space="preserve">91歳 </t>
  </si>
  <si>
    <t xml:space="preserve">92歳 </t>
  </si>
  <si>
    <t xml:space="preserve">93歳 </t>
  </si>
  <si>
    <t xml:space="preserve">94歳 </t>
  </si>
  <si>
    <t xml:space="preserve">95歳 </t>
  </si>
  <si>
    <t xml:space="preserve">96歳 </t>
  </si>
  <si>
    <t xml:space="preserve">97歳 </t>
  </si>
  <si>
    <t xml:space="preserve">98歳 </t>
  </si>
  <si>
    <t xml:space="preserve">99歳 </t>
  </si>
  <si>
    <t xml:space="preserve">100歳 </t>
  </si>
  <si>
    <t xml:space="preserve">101歳 </t>
  </si>
  <si>
    <t xml:space="preserve">102歳 </t>
  </si>
  <si>
    <t xml:space="preserve">103歳 </t>
  </si>
  <si>
    <t>104歳</t>
  </si>
  <si>
    <t>105歳</t>
    <phoneticPr fontId="23"/>
  </si>
  <si>
    <t>107歳</t>
    <phoneticPr fontId="23"/>
  </si>
  <si>
    <t>108歳</t>
    <phoneticPr fontId="23"/>
  </si>
  <si>
    <t>109歳</t>
    <phoneticPr fontId="23"/>
  </si>
  <si>
    <t>110歳</t>
    <phoneticPr fontId="23"/>
  </si>
  <si>
    <t xml:space="preserve">0～5歳 </t>
  </si>
  <si>
    <t xml:space="preserve">6～11歳 </t>
  </si>
  <si>
    <t xml:space="preserve">12～14歳 </t>
  </si>
  <si>
    <t xml:space="preserve">年少人口 </t>
    <phoneticPr fontId="23"/>
  </si>
  <si>
    <t xml:space="preserve">15～17歳 </t>
  </si>
  <si>
    <t xml:space="preserve">18～29歳 </t>
  </si>
  <si>
    <t xml:space="preserve">30～39歳 </t>
  </si>
  <si>
    <t xml:space="preserve">40～49歳 </t>
  </si>
  <si>
    <t xml:space="preserve">50～64歳 </t>
  </si>
  <si>
    <t xml:space="preserve">生産年齢人口 </t>
    <phoneticPr fontId="23"/>
  </si>
  <si>
    <t xml:space="preserve">老年人口 </t>
    <phoneticPr fontId="23"/>
  </si>
  <si>
    <t xml:space="preserve">合計 </t>
  </si>
  <si>
    <t>注：外国人を含めた集計です。</t>
    <rPh sb="0" eb="1">
      <t>チュウ</t>
    </rPh>
    <rPh sb="2" eb="4">
      <t>ガイコク</t>
    </rPh>
    <rPh sb="4" eb="5">
      <t>ジン</t>
    </rPh>
    <rPh sb="6" eb="7">
      <t>フク</t>
    </rPh>
    <rPh sb="9" eb="11">
      <t>シュウケイ</t>
    </rPh>
    <phoneticPr fontId="23"/>
  </si>
  <si>
    <t>106歳</t>
    <phoneticPr fontId="23"/>
  </si>
  <si>
    <t xml:space="preserve">摂津市年齢別人口（令和４年１月末日現在） </t>
    <phoneticPr fontId="20"/>
  </si>
  <si>
    <t xml:space="preserve">摂津市年齢別人口（令和４年２月末日現在） </t>
    <phoneticPr fontId="20"/>
  </si>
  <si>
    <t xml:space="preserve">摂津市年齢別人口（令和４年３月末日現在） </t>
    <phoneticPr fontId="20"/>
  </si>
  <si>
    <t xml:space="preserve">摂津市年齢別人口（令和４年４月末日現在） </t>
    <phoneticPr fontId="20"/>
  </si>
  <si>
    <t xml:space="preserve">65～74歳 </t>
    <phoneticPr fontId="20"/>
  </si>
  <si>
    <t xml:space="preserve">75歳～ </t>
    <phoneticPr fontId="20"/>
  </si>
  <si>
    <t xml:space="preserve">摂津市年齢別人口（令和４年７月末日現在） </t>
    <phoneticPr fontId="20"/>
  </si>
  <si>
    <t xml:space="preserve">摂津市年齢別人口（令和４年９月末日現在） </t>
    <phoneticPr fontId="20"/>
  </si>
  <si>
    <t xml:space="preserve">摂津市年齢別人口（令和４年８月末日現在） </t>
    <phoneticPr fontId="20"/>
  </si>
  <si>
    <t xml:space="preserve">摂津市年齢別人口（令和４年６月末日現在） </t>
    <phoneticPr fontId="20"/>
  </si>
  <si>
    <t xml:space="preserve">摂津市年齢別人口（令和４年５月末日現在） </t>
    <phoneticPr fontId="20"/>
  </si>
  <si>
    <t xml:space="preserve">摂津市年齢別人口（令和４年１０月末日現在） </t>
    <rPh sb="12" eb="13">
      <t>ネン</t>
    </rPh>
    <phoneticPr fontId="20"/>
  </si>
  <si>
    <t xml:space="preserve">摂津市年齢別人口（令和４年１１月末日現在） </t>
    <rPh sb="12" eb="13">
      <t>ネン</t>
    </rPh>
    <phoneticPr fontId="20"/>
  </si>
  <si>
    <t xml:space="preserve">摂津市年齢別人口（令和４年１2月末日現在） </t>
    <rPh sb="12" eb="13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</si>
</sst>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摂&quot;&quot;津&quot;&quot;市&quot;&quot;年&quot;&quot;齢&quot;&quot;別&quot;&quot;人&quot;&quot;口&quot;\([$-411]ggge&quot;年&quot;m&quot;月末現在）&quot;"/>
    <numFmt numFmtId="177" formatCode="&quot;摂津市年齢別人口&quot;\([$-411]ggge&quot;年&quot;m&quot;月末現在）&quot;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0">
    <xf numFmtId="0" fontId="0" fillId="0" borderId="0"/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3" fillId="0" borderId="0" xfId="17">
      <alignment vertical="center"/>
    </xf>
    <xf numFmtId="176" fontId="24" fillId="0" borderId="0" xfId="17" applyNumberFormat="1" applyFont="1">
      <alignment vertical="center"/>
    </xf>
    <xf numFmtId="0" fontId="21" fillId="0" borderId="0" xfId="17" applyFont="1">
      <alignment vertical="center"/>
    </xf>
    <xf numFmtId="0" fontId="21" fillId="2" borderId="1" xfId="17" applyFont="1" applyFill="1" applyBorder="1" applyAlignment="1">
      <alignment horizontal="center" vertical="center" wrapText="1"/>
    </xf>
    <xf numFmtId="3" fontId="21" fillId="0" borderId="0" xfId="17" applyNumberFormat="1" applyFont="1">
      <alignment vertical="center"/>
    </xf>
    <xf numFmtId="3" fontId="21" fillId="2" borderId="1" xfId="17" applyNumberFormat="1" applyFont="1" applyFill="1" applyBorder="1" applyAlignment="1">
      <alignment horizontal="center" vertical="center" wrapText="1"/>
    </xf>
    <xf numFmtId="0" fontId="21" fillId="0" borderId="0" xfId="17" applyFont="1" applyAlignment="1">
      <alignment vertical="center"/>
    </xf>
    <xf numFmtId="0" fontId="21" fillId="2" borderId="4" xfId="17" applyFont="1" applyFill="1" applyBorder="1" applyAlignment="1">
      <alignment horizontal="center" vertical="center" wrapText="1"/>
    </xf>
    <xf numFmtId="0" fontId="21" fillId="2" borderId="2" xfId="17" applyFont="1" applyFill="1" applyBorder="1" applyAlignment="1">
      <alignment horizontal="center" vertical="center" wrapText="1"/>
    </xf>
    <xf numFmtId="0" fontId="21" fillId="0" borderId="0" xfId="17" applyFont="1" applyAlignment="1">
      <alignment horizontal="center" vertical="center"/>
    </xf>
    <xf numFmtId="3" fontId="21" fillId="2" borderId="3" xfId="17" applyNumberFormat="1" applyFont="1" applyFill="1" applyBorder="1" applyAlignment="1">
      <alignment horizontal="center" vertical="center" wrapText="1"/>
    </xf>
    <xf numFmtId="10" fontId="21" fillId="2" borderId="1" xfId="17" applyNumberFormat="1" applyFont="1" applyFill="1" applyBorder="1" applyAlignment="1">
      <alignment horizontal="center" vertical="center" wrapText="1"/>
    </xf>
    <xf numFmtId="3" fontId="21" fillId="2" borderId="2" xfId="17" applyNumberFormat="1" applyFont="1" applyFill="1" applyBorder="1" applyAlignment="1">
      <alignment horizontal="center" vertical="center" wrapText="1"/>
    </xf>
    <xf numFmtId="0" fontId="21" fillId="2" borderId="3" xfId="17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 wrapText="1"/>
    </xf>
    <xf numFmtId="10" fontId="21" fillId="2" borderId="1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4" xfId="17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right" vertical="center" wrapText="1"/>
    </xf>
    <xf numFmtId="3" fontId="3" fillId="0" borderId="0" xfId="17" applyNumberFormat="1">
      <alignment vertical="center"/>
    </xf>
    <xf numFmtId="0" fontId="21" fillId="2" borderId="4" xfId="17" applyFont="1" applyFill="1" applyBorder="1" applyAlignment="1">
      <alignment horizontal="center" vertical="center" wrapText="1"/>
    </xf>
    <xf numFmtId="0" fontId="21" fillId="2" borderId="4" xfId="17" applyFont="1" applyFill="1" applyBorder="1" applyAlignment="1">
      <alignment horizontal="center" vertical="center" wrapText="1"/>
    </xf>
    <xf numFmtId="0" fontId="21" fillId="2" borderId="4" xfId="17" applyFont="1" applyFill="1" applyBorder="1" applyAlignment="1">
      <alignment horizontal="center" vertical="center" wrapText="1"/>
    </xf>
    <xf numFmtId="0" fontId="21" fillId="2" borderId="4" xfId="17" applyFont="1" applyFill="1" applyBorder="1" applyAlignment="1">
      <alignment horizontal="center" vertical="center" wrapText="1"/>
    </xf>
    <xf numFmtId="177" fontId="24" fillId="0" borderId="0" xfId="17" applyNumberFormat="1" applyFont="1" applyBorder="1" applyAlignment="1">
      <alignment horizontal="left" vertical="center"/>
    </xf>
    <xf numFmtId="0" fontId="21" fillId="2" borderId="4" xfId="17" applyFont="1" applyFill="1" applyBorder="1" applyAlignment="1">
      <alignment horizontal="center" vertical="center" wrapText="1"/>
    </xf>
    <xf numFmtId="0" fontId="21" fillId="2" borderId="5" xfId="17" applyFont="1" applyFill="1" applyBorder="1" applyAlignment="1">
      <alignment horizontal="center" vertical="center" wrapText="1"/>
    </xf>
  </cellXfs>
  <cellStyles count="20"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15" xfId="14"/>
    <cellStyle name="標準 16" xfId="15"/>
    <cellStyle name="標準 17" xfId="16"/>
    <cellStyle name="標準 18" xfId="17"/>
    <cellStyle name="標準 19" xfId="18"/>
    <cellStyle name="標準 2" xfId="1"/>
    <cellStyle name="標準 20" xfId="19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0022/&#32113;&#35336;/&#9318;&#12507;&#12540;&#12512;&#12506;&#12540;&#12472;&#32113;&#35336;&#24773;&#22577;/&#20196;&#21644;&#65300;&#24180;/&#9312;&#24066;&#27665;&#35506;&#12487;&#12540;&#12479;&#12398;&#32232;&#38598;/&#24180;&#40802;&#21029;&#30007;&#22899;&#21029;&#20154;&#21475;&#35519;&#32232;&#38598;&#29992;(R4.5&#2641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0022/&#32113;&#35336;/&#9318;&#12507;&#12540;&#12512;&#12506;&#12540;&#12472;&#32113;&#35336;&#24773;&#22577;/&#20196;&#21644;&#65300;&#24180;/&#9312;&#24066;&#27665;&#35506;&#12487;&#12540;&#12479;&#12398;&#32232;&#38598;/&#24180;&#40802;&#21029;&#30007;&#22899;&#21029;&#20154;&#21475;&#35519;&#32232;&#38598;&#29992;(R4.7&#2641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貼り付けシート"/>
      <sheetName val="印刷用シート"/>
      <sheetName val="ホームページ用シート"/>
    </sheetNames>
    <sheetDataSet>
      <sheetData sheetId="0">
        <row r="1">
          <cell r="A1" t="str">
            <v>自治体名</v>
          </cell>
          <cell r="B1" t="str">
            <v>集計区分</v>
          </cell>
          <cell r="C1" t="str">
            <v>基準日</v>
          </cell>
          <cell r="D1" t="str">
            <v>0_男</v>
          </cell>
          <cell r="E1" t="str">
            <v>1_男</v>
          </cell>
          <cell r="F1" t="str">
            <v>2_男</v>
          </cell>
          <cell r="G1" t="str">
            <v>3_男</v>
          </cell>
          <cell r="H1" t="str">
            <v>4_男</v>
          </cell>
          <cell r="I1" t="str">
            <v>5_男</v>
          </cell>
          <cell r="J1" t="str">
            <v>6_男</v>
          </cell>
          <cell r="K1" t="str">
            <v>7_男</v>
          </cell>
          <cell r="L1" t="str">
            <v>8_男</v>
          </cell>
          <cell r="M1" t="str">
            <v>9_男</v>
          </cell>
          <cell r="N1" t="str">
            <v>10_男</v>
          </cell>
          <cell r="O1" t="str">
            <v>11_男</v>
          </cell>
          <cell r="P1" t="str">
            <v>12_男</v>
          </cell>
          <cell r="Q1" t="str">
            <v>13_男</v>
          </cell>
          <cell r="R1" t="str">
            <v>14_男</v>
          </cell>
          <cell r="S1" t="str">
            <v>15_男</v>
          </cell>
          <cell r="T1" t="str">
            <v>16_男</v>
          </cell>
          <cell r="U1" t="str">
            <v>17_男</v>
          </cell>
          <cell r="V1" t="str">
            <v>18_男</v>
          </cell>
          <cell r="W1" t="str">
            <v>19_男</v>
          </cell>
          <cell r="X1" t="str">
            <v>20_男</v>
          </cell>
          <cell r="Y1" t="str">
            <v>21_男</v>
          </cell>
          <cell r="Z1" t="str">
            <v>22_男</v>
          </cell>
          <cell r="AA1" t="str">
            <v>23_男</v>
          </cell>
          <cell r="AB1" t="str">
            <v>24_男</v>
          </cell>
          <cell r="AC1" t="str">
            <v>25_男</v>
          </cell>
          <cell r="AD1" t="str">
            <v>26_男</v>
          </cell>
          <cell r="AE1" t="str">
            <v>27_男</v>
          </cell>
          <cell r="AF1" t="str">
            <v>28_男</v>
          </cell>
          <cell r="AG1" t="str">
            <v>29_男</v>
          </cell>
          <cell r="AH1" t="str">
            <v>30_男</v>
          </cell>
          <cell r="AI1" t="str">
            <v>31_男</v>
          </cell>
          <cell r="AJ1" t="str">
            <v>32_男</v>
          </cell>
          <cell r="AK1" t="str">
            <v>33_男</v>
          </cell>
          <cell r="AL1" t="str">
            <v>34_男</v>
          </cell>
          <cell r="AM1" t="str">
            <v>35_男</v>
          </cell>
          <cell r="AN1" t="str">
            <v>36_男</v>
          </cell>
          <cell r="AO1" t="str">
            <v>37_男</v>
          </cell>
          <cell r="AP1" t="str">
            <v>38_男</v>
          </cell>
          <cell r="AQ1" t="str">
            <v>39_男</v>
          </cell>
          <cell r="AR1" t="str">
            <v>40_男</v>
          </cell>
          <cell r="AS1" t="str">
            <v>41_男</v>
          </cell>
          <cell r="AT1" t="str">
            <v>42_男</v>
          </cell>
          <cell r="AU1" t="str">
            <v>43_男</v>
          </cell>
          <cell r="AV1" t="str">
            <v>44_男</v>
          </cell>
          <cell r="AW1" t="str">
            <v>45_男</v>
          </cell>
          <cell r="AX1" t="str">
            <v>46_男</v>
          </cell>
          <cell r="AY1" t="str">
            <v>47_男</v>
          </cell>
          <cell r="AZ1" t="str">
            <v>48_男</v>
          </cell>
          <cell r="BA1" t="str">
            <v>49_男</v>
          </cell>
          <cell r="BB1" t="str">
            <v>50_男</v>
          </cell>
          <cell r="BC1" t="str">
            <v>51_男</v>
          </cell>
          <cell r="BD1" t="str">
            <v>52_男</v>
          </cell>
          <cell r="BE1" t="str">
            <v>53_男</v>
          </cell>
          <cell r="BF1" t="str">
            <v>54_男</v>
          </cell>
          <cell r="BG1" t="str">
            <v>55_男</v>
          </cell>
          <cell r="BH1" t="str">
            <v>56_男</v>
          </cell>
          <cell r="BI1" t="str">
            <v>57_男</v>
          </cell>
          <cell r="BJ1" t="str">
            <v>58_男</v>
          </cell>
          <cell r="BK1" t="str">
            <v>59_男</v>
          </cell>
          <cell r="BL1" t="str">
            <v>60_男</v>
          </cell>
          <cell r="BM1" t="str">
            <v>61_男</v>
          </cell>
          <cell r="BN1" t="str">
            <v>62_男</v>
          </cell>
          <cell r="BO1" t="str">
            <v>63_男</v>
          </cell>
          <cell r="BP1" t="str">
            <v>64_男</v>
          </cell>
          <cell r="BQ1" t="str">
            <v>65_男</v>
          </cell>
          <cell r="BR1" t="str">
            <v>66_男</v>
          </cell>
          <cell r="BS1" t="str">
            <v>67_男</v>
          </cell>
          <cell r="BT1" t="str">
            <v>68_男</v>
          </cell>
          <cell r="BU1" t="str">
            <v>69_男</v>
          </cell>
          <cell r="BV1" t="str">
            <v>70_男</v>
          </cell>
          <cell r="BW1" t="str">
            <v>71_男</v>
          </cell>
          <cell r="BX1" t="str">
            <v>72_男</v>
          </cell>
          <cell r="BY1" t="str">
            <v>73_男</v>
          </cell>
          <cell r="BZ1" t="str">
            <v>74_男</v>
          </cell>
          <cell r="CA1" t="str">
            <v>75_男</v>
          </cell>
          <cell r="CB1" t="str">
            <v>76_男</v>
          </cell>
          <cell r="CC1" t="str">
            <v>77_男</v>
          </cell>
          <cell r="CD1" t="str">
            <v>78_男</v>
          </cell>
          <cell r="CE1" t="str">
            <v>79_男</v>
          </cell>
          <cell r="CF1" t="str">
            <v>80_男</v>
          </cell>
          <cell r="CG1" t="str">
            <v>81_男</v>
          </cell>
          <cell r="CH1" t="str">
            <v>82_男</v>
          </cell>
          <cell r="CI1" t="str">
            <v>83_男</v>
          </cell>
          <cell r="CJ1" t="str">
            <v>84_男</v>
          </cell>
          <cell r="CK1" t="str">
            <v>85_男</v>
          </cell>
          <cell r="CL1" t="str">
            <v>86_男</v>
          </cell>
          <cell r="CM1" t="str">
            <v>87_男</v>
          </cell>
          <cell r="CN1" t="str">
            <v>88_男</v>
          </cell>
          <cell r="CO1" t="str">
            <v>89_男</v>
          </cell>
          <cell r="CP1" t="str">
            <v>90_男</v>
          </cell>
          <cell r="CQ1" t="str">
            <v>91_男</v>
          </cell>
          <cell r="CR1" t="str">
            <v>92_男</v>
          </cell>
          <cell r="CS1" t="str">
            <v>93_男</v>
          </cell>
          <cell r="CT1" t="str">
            <v>94_男</v>
          </cell>
          <cell r="CU1" t="str">
            <v>95_男</v>
          </cell>
          <cell r="CV1" t="str">
            <v>96_男</v>
          </cell>
          <cell r="CW1" t="str">
            <v>97_男</v>
          </cell>
          <cell r="CX1" t="str">
            <v>98_男</v>
          </cell>
          <cell r="CY1" t="str">
            <v>99_男</v>
          </cell>
          <cell r="CZ1" t="str">
            <v>100_男</v>
          </cell>
          <cell r="DA1" t="str">
            <v>101_男</v>
          </cell>
          <cell r="DB1" t="str">
            <v>102_男</v>
          </cell>
          <cell r="DC1" t="str">
            <v>103_男</v>
          </cell>
          <cell r="DD1" t="str">
            <v>104_男</v>
          </cell>
          <cell r="DE1" t="str">
            <v>105以上_男</v>
          </cell>
          <cell r="DF1" t="str">
            <v>0_女</v>
          </cell>
          <cell r="DG1" t="str">
            <v>1_女</v>
          </cell>
          <cell r="DH1" t="str">
            <v>2_女</v>
          </cell>
          <cell r="DI1" t="str">
            <v>3_女</v>
          </cell>
          <cell r="DJ1" t="str">
            <v>4_女</v>
          </cell>
          <cell r="DK1" t="str">
            <v>5_女</v>
          </cell>
          <cell r="DL1" t="str">
            <v>6_女</v>
          </cell>
          <cell r="DM1" t="str">
            <v>7_女</v>
          </cell>
          <cell r="DN1" t="str">
            <v>8_女</v>
          </cell>
          <cell r="DO1" t="str">
            <v>9_女</v>
          </cell>
          <cell r="DP1" t="str">
            <v>10_女</v>
          </cell>
          <cell r="DQ1" t="str">
            <v>11_女</v>
          </cell>
          <cell r="DR1" t="str">
            <v>12_女</v>
          </cell>
          <cell r="DS1" t="str">
            <v>13_女</v>
          </cell>
          <cell r="DT1" t="str">
            <v>14_女</v>
          </cell>
          <cell r="DU1" t="str">
            <v>15_女</v>
          </cell>
          <cell r="DV1" t="str">
            <v>16_女</v>
          </cell>
          <cell r="DW1" t="str">
            <v>17_女</v>
          </cell>
          <cell r="DX1" t="str">
            <v>18_女</v>
          </cell>
          <cell r="DY1" t="str">
            <v>19_女</v>
          </cell>
          <cell r="DZ1" t="str">
            <v>20_女</v>
          </cell>
          <cell r="EA1" t="str">
            <v>21_女</v>
          </cell>
          <cell r="EB1" t="str">
            <v>22_女</v>
          </cell>
          <cell r="EC1" t="str">
            <v>23_女</v>
          </cell>
          <cell r="ED1" t="str">
            <v>24_女</v>
          </cell>
          <cell r="EE1" t="str">
            <v>25_女</v>
          </cell>
          <cell r="EF1" t="str">
            <v>26_女</v>
          </cell>
          <cell r="EG1" t="str">
            <v>27_女</v>
          </cell>
          <cell r="EH1" t="str">
            <v>28_女</v>
          </cell>
          <cell r="EI1" t="str">
            <v>29_女</v>
          </cell>
          <cell r="EJ1" t="str">
            <v>30_女</v>
          </cell>
          <cell r="EK1" t="str">
            <v>31_女</v>
          </cell>
          <cell r="EL1" t="str">
            <v>32_女</v>
          </cell>
          <cell r="EM1" t="str">
            <v>33_女</v>
          </cell>
          <cell r="EN1" t="str">
            <v>34_女</v>
          </cell>
          <cell r="EO1" t="str">
            <v>35_女</v>
          </cell>
          <cell r="EP1" t="str">
            <v>36_女</v>
          </cell>
          <cell r="EQ1" t="str">
            <v>37_女</v>
          </cell>
          <cell r="ER1" t="str">
            <v>38_女</v>
          </cell>
          <cell r="ES1" t="str">
            <v>39_女</v>
          </cell>
          <cell r="ET1" t="str">
            <v>40_女</v>
          </cell>
          <cell r="EU1" t="str">
            <v>41_女</v>
          </cell>
          <cell r="EV1" t="str">
            <v>42_女</v>
          </cell>
          <cell r="EW1" t="str">
            <v>43_女</v>
          </cell>
          <cell r="EX1" t="str">
            <v>44_女</v>
          </cell>
          <cell r="EY1" t="str">
            <v>45_女</v>
          </cell>
          <cell r="EZ1" t="str">
            <v>46_女</v>
          </cell>
          <cell r="FA1" t="str">
            <v>47_女</v>
          </cell>
          <cell r="FB1" t="str">
            <v>48_女</v>
          </cell>
          <cell r="FC1" t="str">
            <v>49_女</v>
          </cell>
          <cell r="FD1" t="str">
            <v>50_女</v>
          </cell>
          <cell r="FE1" t="str">
            <v>51_女</v>
          </cell>
          <cell r="FF1" t="str">
            <v>52_女</v>
          </cell>
          <cell r="FG1" t="str">
            <v>53_女</v>
          </cell>
          <cell r="FH1" t="str">
            <v>54_女</v>
          </cell>
          <cell r="FI1" t="str">
            <v>55_女</v>
          </cell>
          <cell r="FJ1" t="str">
            <v>56_女</v>
          </cell>
          <cell r="FK1" t="str">
            <v>57_女</v>
          </cell>
          <cell r="FL1" t="str">
            <v>58_女</v>
          </cell>
          <cell r="FM1" t="str">
            <v>59_女</v>
          </cell>
          <cell r="FN1" t="str">
            <v>60_女</v>
          </cell>
          <cell r="FO1" t="str">
            <v>61_女</v>
          </cell>
          <cell r="FP1" t="str">
            <v>62_女</v>
          </cell>
          <cell r="FQ1" t="str">
            <v>63_女</v>
          </cell>
          <cell r="FR1" t="str">
            <v>64_女</v>
          </cell>
          <cell r="FS1" t="str">
            <v>65_女</v>
          </cell>
          <cell r="FT1" t="str">
            <v>66_女</v>
          </cell>
          <cell r="FU1" t="str">
            <v>67_女</v>
          </cell>
          <cell r="FV1" t="str">
            <v>68_女</v>
          </cell>
          <cell r="FW1" t="str">
            <v>69_女</v>
          </cell>
          <cell r="FX1" t="str">
            <v>70_女</v>
          </cell>
          <cell r="FY1" t="str">
            <v>71_女</v>
          </cell>
          <cell r="FZ1" t="str">
            <v>72_女</v>
          </cell>
          <cell r="GA1" t="str">
            <v>73_女</v>
          </cell>
          <cell r="GB1" t="str">
            <v>74_女</v>
          </cell>
          <cell r="GC1" t="str">
            <v>75_女</v>
          </cell>
          <cell r="GD1" t="str">
            <v>76_女</v>
          </cell>
          <cell r="GE1" t="str">
            <v>77_女</v>
          </cell>
          <cell r="GF1" t="str">
            <v>78_女</v>
          </cell>
          <cell r="GG1" t="str">
            <v>79_女</v>
          </cell>
          <cell r="GH1" t="str">
            <v>80_女</v>
          </cell>
          <cell r="GI1" t="str">
            <v>81_女</v>
          </cell>
          <cell r="GJ1" t="str">
            <v>82_女</v>
          </cell>
          <cell r="GK1" t="str">
            <v>83_女</v>
          </cell>
          <cell r="GL1" t="str">
            <v>84_女</v>
          </cell>
          <cell r="GM1" t="str">
            <v>85_女</v>
          </cell>
          <cell r="GN1" t="str">
            <v>86_女</v>
          </cell>
          <cell r="GO1" t="str">
            <v>87_女</v>
          </cell>
          <cell r="GP1" t="str">
            <v>88_女</v>
          </cell>
          <cell r="GQ1" t="str">
            <v>89_女</v>
          </cell>
          <cell r="GR1" t="str">
            <v>90_女</v>
          </cell>
          <cell r="GS1" t="str">
            <v>91_女</v>
          </cell>
          <cell r="GT1" t="str">
            <v>92_女</v>
          </cell>
          <cell r="GU1" t="str">
            <v>93_女</v>
          </cell>
          <cell r="GV1" t="str">
            <v>94_女</v>
          </cell>
          <cell r="GW1" t="str">
            <v>95_女</v>
          </cell>
          <cell r="GX1" t="str">
            <v>96_女</v>
          </cell>
          <cell r="GY1" t="str">
            <v>97_女</v>
          </cell>
          <cell r="GZ1" t="str">
            <v>98_女</v>
          </cell>
          <cell r="HA1" t="str">
            <v>99_女</v>
          </cell>
          <cell r="HB1" t="str">
            <v>100_女</v>
          </cell>
          <cell r="HC1" t="str">
            <v>101_女</v>
          </cell>
          <cell r="HD1" t="str">
            <v>102_女</v>
          </cell>
          <cell r="HE1" t="str">
            <v>103_女</v>
          </cell>
          <cell r="HF1" t="str">
            <v>104_女</v>
          </cell>
          <cell r="HG1" t="str">
            <v>105_女</v>
          </cell>
          <cell r="HH1" t="str">
            <v>106_女</v>
          </cell>
          <cell r="HI1" t="str">
            <v>107以上_女</v>
          </cell>
          <cell r="HJ1" t="str">
            <v>0_全体</v>
          </cell>
          <cell r="HK1" t="str">
            <v>1_全体</v>
          </cell>
          <cell r="HL1" t="str">
            <v>2_全体</v>
          </cell>
          <cell r="HM1" t="str">
            <v>3_全体</v>
          </cell>
          <cell r="HN1" t="str">
            <v>4_全体</v>
          </cell>
          <cell r="HO1" t="str">
            <v>5_全体</v>
          </cell>
          <cell r="HP1" t="str">
            <v>6_全体</v>
          </cell>
          <cell r="HQ1" t="str">
            <v>7_全体</v>
          </cell>
          <cell r="HR1" t="str">
            <v>8_全体</v>
          </cell>
          <cell r="HS1" t="str">
            <v>9_全体</v>
          </cell>
          <cell r="HT1" t="str">
            <v>10_全体</v>
          </cell>
          <cell r="HU1" t="str">
            <v>11_全体</v>
          </cell>
          <cell r="HV1" t="str">
            <v>12_全体</v>
          </cell>
          <cell r="HW1" t="str">
            <v>13_全体</v>
          </cell>
          <cell r="HX1" t="str">
            <v>14_全体</v>
          </cell>
          <cell r="HY1" t="str">
            <v>15_全体</v>
          </cell>
          <cell r="HZ1" t="str">
            <v>16_全体</v>
          </cell>
          <cell r="IA1" t="str">
            <v>17_全体</v>
          </cell>
          <cell r="IB1" t="str">
            <v>18_全体</v>
          </cell>
          <cell r="IC1" t="str">
            <v>19_全体</v>
          </cell>
          <cell r="ID1" t="str">
            <v>20_全体</v>
          </cell>
          <cell r="IE1" t="str">
            <v>21_全体</v>
          </cell>
          <cell r="IF1" t="str">
            <v>22_全体</v>
          </cell>
          <cell r="IG1" t="str">
            <v>23_全体</v>
          </cell>
          <cell r="IH1" t="str">
            <v>24_全体</v>
          </cell>
          <cell r="II1" t="str">
            <v>25_全体</v>
          </cell>
          <cell r="IJ1" t="str">
            <v>26_全体</v>
          </cell>
          <cell r="IK1" t="str">
            <v>27_全体</v>
          </cell>
          <cell r="IL1" t="str">
            <v>28_全体</v>
          </cell>
          <cell r="IM1" t="str">
            <v>29_全体</v>
          </cell>
          <cell r="IN1" t="str">
            <v>30_全体</v>
          </cell>
          <cell r="IO1" t="str">
            <v>31_全体</v>
          </cell>
          <cell r="IP1" t="str">
            <v>32_全体</v>
          </cell>
          <cell r="IQ1" t="str">
            <v>33_全体</v>
          </cell>
          <cell r="IR1" t="str">
            <v>34_全体</v>
          </cell>
          <cell r="IS1" t="str">
            <v>35_全体</v>
          </cell>
          <cell r="IT1" t="str">
            <v>36_全体</v>
          </cell>
          <cell r="IU1" t="str">
            <v>37_全体</v>
          </cell>
          <cell r="IV1" t="str">
            <v>38_全体</v>
          </cell>
          <cell r="IW1" t="str">
            <v>39_全体</v>
          </cell>
          <cell r="IX1" t="str">
            <v>40_全体</v>
          </cell>
          <cell r="IY1" t="str">
            <v>41_全体</v>
          </cell>
          <cell r="IZ1" t="str">
            <v>42_全体</v>
          </cell>
          <cell r="JA1" t="str">
            <v>43_全体</v>
          </cell>
          <cell r="JB1" t="str">
            <v>44_全体</v>
          </cell>
          <cell r="JC1" t="str">
            <v>45_全体</v>
          </cell>
          <cell r="JD1" t="str">
            <v>46_全体</v>
          </cell>
          <cell r="JE1" t="str">
            <v>47_全体</v>
          </cell>
          <cell r="JF1" t="str">
            <v>48_全体</v>
          </cell>
          <cell r="JG1" t="str">
            <v>49_全体</v>
          </cell>
          <cell r="JH1" t="str">
            <v>50_全体</v>
          </cell>
          <cell r="JI1" t="str">
            <v>51_全体</v>
          </cell>
          <cell r="JJ1" t="str">
            <v>52_全体</v>
          </cell>
          <cell r="JK1" t="str">
            <v>53_全体</v>
          </cell>
          <cell r="JL1" t="str">
            <v>54_全体</v>
          </cell>
          <cell r="JM1" t="str">
            <v>55_全体</v>
          </cell>
          <cell r="JN1" t="str">
            <v>56_全体</v>
          </cell>
          <cell r="JO1" t="str">
            <v>57_全体</v>
          </cell>
          <cell r="JP1" t="str">
            <v>58_全体</v>
          </cell>
          <cell r="JQ1" t="str">
            <v>59_全体</v>
          </cell>
          <cell r="JR1" t="str">
            <v>60_全体</v>
          </cell>
          <cell r="JS1" t="str">
            <v>61_全体</v>
          </cell>
          <cell r="JT1" t="str">
            <v>62_全体</v>
          </cell>
          <cell r="JU1" t="str">
            <v>63_全体</v>
          </cell>
          <cell r="JV1" t="str">
            <v>64_全体</v>
          </cell>
          <cell r="JW1" t="str">
            <v>65_全体</v>
          </cell>
          <cell r="JX1" t="str">
            <v>66_全体</v>
          </cell>
          <cell r="JY1" t="str">
            <v>67_全体</v>
          </cell>
          <cell r="JZ1" t="str">
            <v>68_全体</v>
          </cell>
          <cell r="KA1" t="str">
            <v>69_全体</v>
          </cell>
          <cell r="KB1" t="str">
            <v>70_全体</v>
          </cell>
          <cell r="KC1" t="str">
            <v>71_全体</v>
          </cell>
          <cell r="KD1" t="str">
            <v>72_全体</v>
          </cell>
          <cell r="KE1" t="str">
            <v>73_全体</v>
          </cell>
          <cell r="KF1" t="str">
            <v>74_全体</v>
          </cell>
          <cell r="KG1" t="str">
            <v>75_全体</v>
          </cell>
          <cell r="KH1" t="str">
            <v>76_全体</v>
          </cell>
          <cell r="KI1" t="str">
            <v>77_全体</v>
          </cell>
          <cell r="KJ1" t="str">
            <v>78_全体</v>
          </cell>
          <cell r="KK1" t="str">
            <v>79_全体</v>
          </cell>
          <cell r="KL1" t="str">
            <v>80_全体</v>
          </cell>
          <cell r="KM1" t="str">
            <v>81_全体</v>
          </cell>
          <cell r="KN1" t="str">
            <v>82_全体</v>
          </cell>
          <cell r="KO1" t="str">
            <v>83_全体</v>
          </cell>
          <cell r="KP1" t="str">
            <v>84_全体</v>
          </cell>
          <cell r="KQ1" t="str">
            <v>85_全体</v>
          </cell>
          <cell r="KR1" t="str">
            <v>86_全体</v>
          </cell>
          <cell r="KS1" t="str">
            <v>87_全体</v>
          </cell>
          <cell r="KT1" t="str">
            <v>88_全体</v>
          </cell>
          <cell r="KU1" t="str">
            <v>89_全体</v>
          </cell>
          <cell r="KV1" t="str">
            <v>90_全体</v>
          </cell>
          <cell r="KW1" t="str">
            <v>91_全体</v>
          </cell>
          <cell r="KX1" t="str">
            <v>92_全体</v>
          </cell>
          <cell r="KY1" t="str">
            <v>93_全体</v>
          </cell>
          <cell r="KZ1" t="str">
            <v>94_全体</v>
          </cell>
          <cell r="LA1" t="str">
            <v>95_全体</v>
          </cell>
          <cell r="LB1" t="str">
            <v>96_全体</v>
          </cell>
          <cell r="LC1" t="str">
            <v>97_全体</v>
          </cell>
          <cell r="LD1" t="str">
            <v>98_全体</v>
          </cell>
          <cell r="LE1" t="str">
            <v>99_全体</v>
          </cell>
          <cell r="LF1" t="str">
            <v>100_全体</v>
          </cell>
          <cell r="LG1" t="str">
            <v>101_全体</v>
          </cell>
          <cell r="LH1" t="str">
            <v>102_全体</v>
          </cell>
          <cell r="LI1" t="str">
            <v>103_全体</v>
          </cell>
          <cell r="LJ1" t="str">
            <v>104_全体</v>
          </cell>
          <cell r="LK1" t="str">
            <v>105_全体</v>
          </cell>
          <cell r="LL1" t="str">
            <v>106_全体</v>
          </cell>
          <cell r="LM1" t="str">
            <v>107以上_全体</v>
          </cell>
          <cell r="LN1" t="str">
            <v>年代0-4_男</v>
          </cell>
          <cell r="LO1" t="str">
            <v>年代5-9_男</v>
          </cell>
          <cell r="LP1" t="str">
            <v>年代10-14_男</v>
          </cell>
          <cell r="LQ1" t="str">
            <v>年代15-19_男</v>
          </cell>
          <cell r="LR1" t="str">
            <v>年代20-24_男</v>
          </cell>
          <cell r="LS1" t="str">
            <v>年代25-29_男</v>
          </cell>
          <cell r="LT1" t="str">
            <v>年代30-34_男</v>
          </cell>
          <cell r="LU1" t="str">
            <v>年代35-39_男</v>
          </cell>
          <cell r="LV1" t="str">
            <v>年代40-44_男</v>
          </cell>
          <cell r="LW1" t="str">
            <v>年代45-49_男</v>
          </cell>
          <cell r="LX1" t="str">
            <v>年代50-54_男</v>
          </cell>
          <cell r="LY1" t="str">
            <v>年代55-59_男</v>
          </cell>
          <cell r="LZ1" t="str">
            <v>年代60-64_男</v>
          </cell>
          <cell r="MA1" t="str">
            <v>年代65-69_男</v>
          </cell>
          <cell r="MB1" t="str">
            <v>年代70-74_男</v>
          </cell>
          <cell r="MC1" t="str">
            <v>年代75-79_男</v>
          </cell>
          <cell r="MD1" t="str">
            <v>年代80-84_男</v>
          </cell>
          <cell r="ME1" t="str">
            <v>年代85-89_男</v>
          </cell>
          <cell r="MF1" t="str">
            <v>年代90-94_男</v>
          </cell>
          <cell r="MG1" t="str">
            <v>年代95-99_男</v>
          </cell>
          <cell r="MH1" t="str">
            <v>年代100-104_男</v>
          </cell>
          <cell r="MI1" t="str">
            <v>年代0-4_女</v>
          </cell>
          <cell r="MJ1" t="str">
            <v>年代5-9_女</v>
          </cell>
          <cell r="MK1" t="str">
            <v>年代10-14_女</v>
          </cell>
          <cell r="ML1" t="str">
            <v>年代15-19_女</v>
          </cell>
          <cell r="MM1" t="str">
            <v>年代20-24_女</v>
          </cell>
          <cell r="MN1" t="str">
            <v>年代25-29_女</v>
          </cell>
          <cell r="MO1" t="str">
            <v>年代30-34_女</v>
          </cell>
          <cell r="MP1" t="str">
            <v>年代35-39_女</v>
          </cell>
          <cell r="MQ1" t="str">
            <v>年代40-44_女</v>
          </cell>
          <cell r="MR1" t="str">
            <v>年代45-49_女</v>
          </cell>
          <cell r="MS1" t="str">
            <v>年代50-54_女</v>
          </cell>
          <cell r="MT1" t="str">
            <v>年代55-59_女</v>
          </cell>
          <cell r="MU1" t="str">
            <v>年代60-64_女</v>
          </cell>
          <cell r="MV1" t="str">
            <v>年代65-69_女</v>
          </cell>
          <cell r="MW1" t="str">
            <v>年代70-74_女</v>
          </cell>
          <cell r="MX1" t="str">
            <v>年代75-79_女</v>
          </cell>
          <cell r="MY1" t="str">
            <v>年代80-84_女</v>
          </cell>
          <cell r="MZ1" t="str">
            <v>年代85-89_女</v>
          </cell>
          <cell r="NA1" t="str">
            <v>年代90-94_女</v>
          </cell>
          <cell r="NB1" t="str">
            <v>年代95-99_女</v>
          </cell>
          <cell r="NC1" t="str">
            <v>年代100-104_女</v>
          </cell>
          <cell r="ND1" t="str">
            <v>年代105-110_女</v>
          </cell>
          <cell r="NE1" t="str">
            <v>年代0-4_全体</v>
          </cell>
          <cell r="NF1" t="str">
            <v>年代5-9_全体</v>
          </cell>
          <cell r="NG1" t="str">
            <v>年代10-14_全体</v>
          </cell>
          <cell r="NH1" t="str">
            <v>年代15-19_全体</v>
          </cell>
          <cell r="NI1" t="str">
            <v>年代20-24_全体</v>
          </cell>
          <cell r="NJ1" t="str">
            <v>年代25-29_全体</v>
          </cell>
          <cell r="NK1" t="str">
            <v>年代30-34_全体</v>
          </cell>
          <cell r="NL1" t="str">
            <v>年代35-39_全体</v>
          </cell>
          <cell r="NM1" t="str">
            <v>年代40-44_全体</v>
          </cell>
          <cell r="NN1" t="str">
            <v>年代45-49_全体</v>
          </cell>
          <cell r="NO1" t="str">
            <v>年代50-54_全体</v>
          </cell>
          <cell r="NP1" t="str">
            <v>年代55-59_全体</v>
          </cell>
          <cell r="NQ1" t="str">
            <v>年代60-64_全体</v>
          </cell>
          <cell r="NR1" t="str">
            <v>年代65-69_全体</v>
          </cell>
          <cell r="NS1" t="str">
            <v>年代70-74_全体</v>
          </cell>
          <cell r="NT1" t="str">
            <v>年代75-79_全体</v>
          </cell>
          <cell r="NU1" t="str">
            <v>年代80-84_全体</v>
          </cell>
          <cell r="NV1" t="str">
            <v>年代85-89_全体</v>
          </cell>
          <cell r="NW1" t="str">
            <v>年代90-94_全体</v>
          </cell>
          <cell r="NX1" t="str">
            <v>年代95-99_全体</v>
          </cell>
          <cell r="NY1" t="str">
            <v>年代100-104_全体</v>
          </cell>
          <cell r="NZ1" t="str">
            <v>年代105-110_全体</v>
          </cell>
          <cell r="OA1" t="str">
            <v>65以上_男</v>
          </cell>
          <cell r="OB1" t="str">
            <v>65以上_女</v>
          </cell>
          <cell r="OC1" t="str">
            <v>65以上_全体</v>
          </cell>
          <cell r="OD1" t="str">
            <v>65以上_割合</v>
          </cell>
          <cell r="OE1" t="str">
            <v>合計_男</v>
          </cell>
          <cell r="OF1" t="str">
            <v>合計_女</v>
          </cell>
          <cell r="OG1" t="str">
            <v>合計_総合計</v>
          </cell>
          <cell r="OH1" t="str">
            <v>世帯数</v>
          </cell>
          <cell r="OI1" t="str">
            <v>平均_男</v>
          </cell>
          <cell r="OJ1" t="str">
            <v>平均_女</v>
          </cell>
          <cell r="OK1" t="str">
            <v>平均_全体</v>
          </cell>
          <cell r="OL1" t="str">
            <v>作成日</v>
          </cell>
          <cell r="OM1" t="str">
            <v>集計対象</v>
          </cell>
        </row>
        <row r="2">
          <cell r="A2" t="str">
            <v>大阪府摂津市</v>
          </cell>
          <cell r="B2" t="str">
            <v>全体</v>
          </cell>
          <cell r="C2" t="str">
            <v>令和 4年 5月31日</v>
          </cell>
          <cell r="D2">
            <v>362</v>
          </cell>
          <cell r="E2">
            <v>349</v>
          </cell>
          <cell r="F2">
            <v>352</v>
          </cell>
          <cell r="G2">
            <v>391</v>
          </cell>
          <cell r="H2">
            <v>382</v>
          </cell>
          <cell r="I2">
            <v>389</v>
          </cell>
          <cell r="J2">
            <v>411</v>
          </cell>
          <cell r="K2">
            <v>325</v>
          </cell>
          <cell r="L2">
            <v>378</v>
          </cell>
          <cell r="M2">
            <v>350</v>
          </cell>
          <cell r="N2">
            <v>346</v>
          </cell>
          <cell r="O2">
            <v>367</v>
          </cell>
          <cell r="P2">
            <v>397</v>
          </cell>
          <cell r="Q2">
            <v>337</v>
          </cell>
          <cell r="R2">
            <v>373</v>
          </cell>
          <cell r="S2">
            <v>390</v>
          </cell>
          <cell r="T2">
            <v>369</v>
          </cell>
          <cell r="U2">
            <v>413</v>
          </cell>
          <cell r="V2">
            <v>407</v>
          </cell>
          <cell r="W2">
            <v>397</v>
          </cell>
          <cell r="X2">
            <v>463</v>
          </cell>
          <cell r="Y2">
            <v>508</v>
          </cell>
          <cell r="Z2">
            <v>480</v>
          </cell>
          <cell r="AA2">
            <v>511</v>
          </cell>
          <cell r="AB2">
            <v>484</v>
          </cell>
          <cell r="AC2">
            <v>504</v>
          </cell>
          <cell r="AD2">
            <v>516</v>
          </cell>
          <cell r="AE2">
            <v>528</v>
          </cell>
          <cell r="AF2">
            <v>565</v>
          </cell>
          <cell r="AG2">
            <v>496</v>
          </cell>
          <cell r="AH2">
            <v>513</v>
          </cell>
          <cell r="AI2">
            <v>562</v>
          </cell>
          <cell r="AJ2">
            <v>508</v>
          </cell>
          <cell r="AK2">
            <v>554</v>
          </cell>
          <cell r="AL2">
            <v>568</v>
          </cell>
          <cell r="AM2">
            <v>525</v>
          </cell>
          <cell r="AN2">
            <v>550</v>
          </cell>
          <cell r="AO2">
            <v>525</v>
          </cell>
          <cell r="AP2">
            <v>547</v>
          </cell>
          <cell r="AQ2">
            <v>570</v>
          </cell>
          <cell r="AR2">
            <v>555</v>
          </cell>
          <cell r="AS2">
            <v>568</v>
          </cell>
          <cell r="AT2">
            <v>557</v>
          </cell>
          <cell r="AU2">
            <v>601</v>
          </cell>
          <cell r="AV2">
            <v>627</v>
          </cell>
          <cell r="AW2">
            <v>631</v>
          </cell>
          <cell r="AX2">
            <v>717</v>
          </cell>
          <cell r="AY2">
            <v>736</v>
          </cell>
          <cell r="AZ2">
            <v>843</v>
          </cell>
          <cell r="BA2">
            <v>828</v>
          </cell>
          <cell r="BB2">
            <v>822</v>
          </cell>
          <cell r="BC2">
            <v>725</v>
          </cell>
          <cell r="BD2">
            <v>737</v>
          </cell>
          <cell r="BE2">
            <v>688</v>
          </cell>
          <cell r="BF2">
            <v>700</v>
          </cell>
          <cell r="BG2">
            <v>595</v>
          </cell>
          <cell r="BH2">
            <v>572</v>
          </cell>
          <cell r="BI2">
            <v>515</v>
          </cell>
          <cell r="BJ2">
            <v>487</v>
          </cell>
          <cell r="BK2">
            <v>471</v>
          </cell>
          <cell r="BL2">
            <v>454</v>
          </cell>
          <cell r="BM2">
            <v>416</v>
          </cell>
          <cell r="BN2">
            <v>411</v>
          </cell>
          <cell r="BO2">
            <v>434</v>
          </cell>
          <cell r="BP2">
            <v>394</v>
          </cell>
          <cell r="BQ2">
            <v>399</v>
          </cell>
          <cell r="BR2">
            <v>380</v>
          </cell>
          <cell r="BS2">
            <v>426</v>
          </cell>
          <cell r="BT2">
            <v>391</v>
          </cell>
          <cell r="BU2">
            <v>403</v>
          </cell>
          <cell r="BV2">
            <v>482</v>
          </cell>
          <cell r="BW2">
            <v>541</v>
          </cell>
          <cell r="BX2">
            <v>608</v>
          </cell>
          <cell r="BY2">
            <v>577</v>
          </cell>
          <cell r="BZ2">
            <v>672</v>
          </cell>
          <cell r="CA2">
            <v>531</v>
          </cell>
          <cell r="CB2">
            <v>300</v>
          </cell>
          <cell r="CC2">
            <v>401</v>
          </cell>
          <cell r="CD2">
            <v>490</v>
          </cell>
          <cell r="CE2">
            <v>409</v>
          </cell>
          <cell r="CF2">
            <v>496</v>
          </cell>
          <cell r="CG2">
            <v>387</v>
          </cell>
          <cell r="CH2">
            <v>330</v>
          </cell>
          <cell r="CI2">
            <v>265</v>
          </cell>
          <cell r="CJ2">
            <v>255</v>
          </cell>
          <cell r="CK2">
            <v>230</v>
          </cell>
          <cell r="CL2">
            <v>218</v>
          </cell>
          <cell r="CM2">
            <v>142</v>
          </cell>
          <cell r="CN2">
            <v>98</v>
          </cell>
          <cell r="CO2">
            <v>94</v>
          </cell>
          <cell r="CP2">
            <v>82</v>
          </cell>
          <cell r="CQ2">
            <v>55</v>
          </cell>
          <cell r="CR2">
            <v>31</v>
          </cell>
          <cell r="CS2">
            <v>28</v>
          </cell>
          <cell r="CT2">
            <v>25</v>
          </cell>
          <cell r="CU2">
            <v>16</v>
          </cell>
          <cell r="CV2">
            <v>6</v>
          </cell>
          <cell r="CW2">
            <v>8</v>
          </cell>
          <cell r="CX2">
            <v>1</v>
          </cell>
          <cell r="CY2">
            <v>0</v>
          </cell>
          <cell r="CZ2">
            <v>4</v>
          </cell>
          <cell r="DA2">
            <v>1</v>
          </cell>
          <cell r="DB2">
            <v>1</v>
          </cell>
          <cell r="DC2">
            <v>0</v>
          </cell>
          <cell r="DD2">
            <v>0</v>
          </cell>
          <cell r="DE2">
            <v>0</v>
          </cell>
          <cell r="DF2">
            <v>380</v>
          </cell>
          <cell r="DG2">
            <v>378</v>
          </cell>
          <cell r="DH2">
            <v>359</v>
          </cell>
          <cell r="DI2">
            <v>362</v>
          </cell>
          <cell r="DJ2">
            <v>377</v>
          </cell>
          <cell r="DK2">
            <v>356</v>
          </cell>
          <cell r="DL2">
            <v>352</v>
          </cell>
          <cell r="DM2">
            <v>357</v>
          </cell>
          <cell r="DN2">
            <v>351</v>
          </cell>
          <cell r="DO2">
            <v>313</v>
          </cell>
          <cell r="DP2">
            <v>381</v>
          </cell>
          <cell r="DQ2">
            <v>344</v>
          </cell>
          <cell r="DR2">
            <v>361</v>
          </cell>
          <cell r="DS2">
            <v>356</v>
          </cell>
          <cell r="DT2">
            <v>379</v>
          </cell>
          <cell r="DU2">
            <v>342</v>
          </cell>
          <cell r="DV2">
            <v>373</v>
          </cell>
          <cell r="DW2">
            <v>351</v>
          </cell>
          <cell r="DX2">
            <v>401</v>
          </cell>
          <cell r="DY2">
            <v>402</v>
          </cell>
          <cell r="DZ2">
            <v>443</v>
          </cell>
          <cell r="EA2">
            <v>410</v>
          </cell>
          <cell r="EB2">
            <v>501</v>
          </cell>
          <cell r="EC2">
            <v>482</v>
          </cell>
          <cell r="ED2">
            <v>453</v>
          </cell>
          <cell r="EE2">
            <v>492</v>
          </cell>
          <cell r="EF2">
            <v>503</v>
          </cell>
          <cell r="EG2">
            <v>500</v>
          </cell>
          <cell r="EH2">
            <v>512</v>
          </cell>
          <cell r="EI2">
            <v>512</v>
          </cell>
          <cell r="EJ2">
            <v>519</v>
          </cell>
          <cell r="EK2">
            <v>549</v>
          </cell>
          <cell r="EL2">
            <v>525</v>
          </cell>
          <cell r="EM2">
            <v>516</v>
          </cell>
          <cell r="EN2">
            <v>537</v>
          </cell>
          <cell r="EO2">
            <v>532</v>
          </cell>
          <cell r="EP2">
            <v>509</v>
          </cell>
          <cell r="EQ2">
            <v>511</v>
          </cell>
          <cell r="ER2">
            <v>530</v>
          </cell>
          <cell r="ES2">
            <v>547</v>
          </cell>
          <cell r="ET2">
            <v>531</v>
          </cell>
          <cell r="EU2">
            <v>530</v>
          </cell>
          <cell r="EV2">
            <v>553</v>
          </cell>
          <cell r="EW2">
            <v>532</v>
          </cell>
          <cell r="EX2">
            <v>609</v>
          </cell>
          <cell r="EY2">
            <v>593</v>
          </cell>
          <cell r="EZ2">
            <v>647</v>
          </cell>
          <cell r="FA2">
            <v>687</v>
          </cell>
          <cell r="FB2">
            <v>755</v>
          </cell>
          <cell r="FC2">
            <v>763</v>
          </cell>
          <cell r="FD2">
            <v>729</v>
          </cell>
          <cell r="FE2">
            <v>710</v>
          </cell>
          <cell r="FF2">
            <v>668</v>
          </cell>
          <cell r="FG2">
            <v>604</v>
          </cell>
          <cell r="FH2">
            <v>606</v>
          </cell>
          <cell r="FI2">
            <v>512</v>
          </cell>
          <cell r="FJ2">
            <v>455</v>
          </cell>
          <cell r="FK2">
            <v>504</v>
          </cell>
          <cell r="FL2">
            <v>488</v>
          </cell>
          <cell r="FM2">
            <v>416</v>
          </cell>
          <cell r="FN2">
            <v>431</v>
          </cell>
          <cell r="FO2">
            <v>397</v>
          </cell>
          <cell r="FP2">
            <v>392</v>
          </cell>
          <cell r="FQ2">
            <v>400</v>
          </cell>
          <cell r="FR2">
            <v>393</v>
          </cell>
          <cell r="FS2">
            <v>412</v>
          </cell>
          <cell r="FT2">
            <v>406</v>
          </cell>
          <cell r="FU2">
            <v>447</v>
          </cell>
          <cell r="FV2">
            <v>455</v>
          </cell>
          <cell r="FW2">
            <v>487</v>
          </cell>
          <cell r="FX2">
            <v>564</v>
          </cell>
          <cell r="FY2">
            <v>585</v>
          </cell>
          <cell r="FZ2">
            <v>691</v>
          </cell>
          <cell r="GA2">
            <v>757</v>
          </cell>
          <cell r="GB2">
            <v>759</v>
          </cell>
          <cell r="GC2">
            <v>631</v>
          </cell>
          <cell r="GD2">
            <v>406</v>
          </cell>
          <cell r="GE2">
            <v>552</v>
          </cell>
          <cell r="GF2">
            <v>581</v>
          </cell>
          <cell r="GG2">
            <v>628</v>
          </cell>
          <cell r="GH2">
            <v>575</v>
          </cell>
          <cell r="GI2">
            <v>514</v>
          </cell>
          <cell r="GJ2">
            <v>409</v>
          </cell>
          <cell r="GK2">
            <v>348</v>
          </cell>
          <cell r="GL2">
            <v>345</v>
          </cell>
          <cell r="GM2">
            <v>313</v>
          </cell>
          <cell r="GN2">
            <v>299</v>
          </cell>
          <cell r="GO2">
            <v>220</v>
          </cell>
          <cell r="GP2">
            <v>235</v>
          </cell>
          <cell r="GQ2">
            <v>182</v>
          </cell>
          <cell r="GR2">
            <v>160</v>
          </cell>
          <cell r="GS2">
            <v>120</v>
          </cell>
          <cell r="GT2">
            <v>113</v>
          </cell>
          <cell r="GU2">
            <v>88</v>
          </cell>
          <cell r="GV2">
            <v>62</v>
          </cell>
          <cell r="GW2">
            <v>54</v>
          </cell>
          <cell r="GX2">
            <v>31</v>
          </cell>
          <cell r="GY2">
            <v>31</v>
          </cell>
          <cell r="GZ2">
            <v>25</v>
          </cell>
          <cell r="HA2">
            <v>16</v>
          </cell>
          <cell r="HB2">
            <v>18</v>
          </cell>
          <cell r="HC2">
            <v>9</v>
          </cell>
          <cell r="HD2">
            <v>6</v>
          </cell>
          <cell r="HE2">
            <v>0</v>
          </cell>
          <cell r="HF2">
            <v>1</v>
          </cell>
          <cell r="HG2">
            <v>0</v>
          </cell>
          <cell r="HH2">
            <v>1</v>
          </cell>
          <cell r="HI2">
            <v>0</v>
          </cell>
          <cell r="HJ2">
            <v>742</v>
          </cell>
          <cell r="HK2">
            <v>727</v>
          </cell>
          <cell r="HL2">
            <v>711</v>
          </cell>
          <cell r="HM2">
            <v>753</v>
          </cell>
          <cell r="HN2">
            <v>759</v>
          </cell>
          <cell r="HO2">
            <v>745</v>
          </cell>
          <cell r="HP2">
            <v>763</v>
          </cell>
          <cell r="HQ2">
            <v>682</v>
          </cell>
          <cell r="HR2">
            <v>729</v>
          </cell>
          <cell r="HS2">
            <v>663</v>
          </cell>
          <cell r="HT2">
            <v>727</v>
          </cell>
          <cell r="HU2">
            <v>711</v>
          </cell>
          <cell r="HV2">
            <v>758</v>
          </cell>
          <cell r="HW2">
            <v>693</v>
          </cell>
          <cell r="HX2">
            <v>752</v>
          </cell>
          <cell r="HY2">
            <v>732</v>
          </cell>
          <cell r="HZ2">
            <v>742</v>
          </cell>
          <cell r="IA2">
            <v>764</v>
          </cell>
          <cell r="IB2">
            <v>808</v>
          </cell>
          <cell r="IC2">
            <v>799</v>
          </cell>
          <cell r="ID2">
            <v>906</v>
          </cell>
          <cell r="IE2">
            <v>918</v>
          </cell>
          <cell r="IF2">
            <v>981</v>
          </cell>
          <cell r="IG2">
            <v>993</v>
          </cell>
          <cell r="IH2">
            <v>937</v>
          </cell>
          <cell r="II2">
            <v>996</v>
          </cell>
          <cell r="IJ2">
            <v>1019</v>
          </cell>
          <cell r="IK2">
            <v>1028</v>
          </cell>
          <cell r="IL2">
            <v>1077</v>
          </cell>
          <cell r="IM2">
            <v>1008</v>
          </cell>
          <cell r="IN2">
            <v>1032</v>
          </cell>
          <cell r="IO2">
            <v>1111</v>
          </cell>
          <cell r="IP2">
            <v>1033</v>
          </cell>
          <cell r="IQ2">
            <v>1070</v>
          </cell>
          <cell r="IR2">
            <v>1105</v>
          </cell>
          <cell r="IS2">
            <v>1057</v>
          </cell>
          <cell r="IT2">
            <v>1059</v>
          </cell>
          <cell r="IU2">
            <v>1036</v>
          </cell>
          <cell r="IV2">
            <v>1077</v>
          </cell>
          <cell r="IW2">
            <v>1117</v>
          </cell>
          <cell r="IX2">
            <v>1086</v>
          </cell>
          <cell r="IY2">
            <v>1098</v>
          </cell>
          <cell r="IZ2">
            <v>1110</v>
          </cell>
          <cell r="JA2">
            <v>1133</v>
          </cell>
          <cell r="JB2">
            <v>1236</v>
          </cell>
          <cell r="JC2">
            <v>1224</v>
          </cell>
          <cell r="JD2">
            <v>1364</v>
          </cell>
          <cell r="JE2">
            <v>1423</v>
          </cell>
          <cell r="JF2">
            <v>1598</v>
          </cell>
          <cell r="JG2">
            <v>1591</v>
          </cell>
          <cell r="JH2">
            <v>1551</v>
          </cell>
          <cell r="JI2">
            <v>1435</v>
          </cell>
          <cell r="JJ2">
            <v>1405</v>
          </cell>
          <cell r="JK2">
            <v>1292</v>
          </cell>
          <cell r="JL2">
            <v>1306</v>
          </cell>
          <cell r="JM2">
            <v>1107</v>
          </cell>
          <cell r="JN2">
            <v>1027</v>
          </cell>
          <cell r="JO2">
            <v>1019</v>
          </cell>
          <cell r="JP2">
            <v>975</v>
          </cell>
          <cell r="JQ2">
            <v>887</v>
          </cell>
          <cell r="JR2">
            <v>885</v>
          </cell>
          <cell r="JS2">
            <v>813</v>
          </cell>
          <cell r="JT2">
            <v>803</v>
          </cell>
          <cell r="JU2">
            <v>834</v>
          </cell>
          <cell r="JV2">
            <v>787</v>
          </cell>
          <cell r="JW2">
            <v>811</v>
          </cell>
          <cell r="JX2">
            <v>786</v>
          </cell>
          <cell r="JY2">
            <v>873</v>
          </cell>
          <cell r="JZ2">
            <v>846</v>
          </cell>
          <cell r="KA2">
            <v>890</v>
          </cell>
          <cell r="KB2">
            <v>1046</v>
          </cell>
          <cell r="KC2">
            <v>1126</v>
          </cell>
          <cell r="KD2">
            <v>1299</v>
          </cell>
          <cell r="KE2">
            <v>1334</v>
          </cell>
          <cell r="KF2">
            <v>1431</v>
          </cell>
          <cell r="KG2">
            <v>1162</v>
          </cell>
          <cell r="KH2">
            <v>706</v>
          </cell>
          <cell r="KI2">
            <v>953</v>
          </cell>
          <cell r="KJ2">
            <v>1071</v>
          </cell>
          <cell r="KK2">
            <v>1037</v>
          </cell>
          <cell r="KL2">
            <v>1071</v>
          </cell>
          <cell r="KM2">
            <v>901</v>
          </cell>
          <cell r="KN2">
            <v>739</v>
          </cell>
          <cell r="KO2">
            <v>613</v>
          </cell>
          <cell r="KP2">
            <v>600</v>
          </cell>
          <cell r="KQ2">
            <v>543</v>
          </cell>
          <cell r="KR2">
            <v>517</v>
          </cell>
          <cell r="KS2">
            <v>362</v>
          </cell>
          <cell r="KT2">
            <v>333</v>
          </cell>
          <cell r="KU2">
            <v>276</v>
          </cell>
          <cell r="KV2">
            <v>242</v>
          </cell>
          <cell r="KW2">
            <v>175</v>
          </cell>
          <cell r="KX2">
            <v>144</v>
          </cell>
          <cell r="KY2">
            <v>116</v>
          </cell>
          <cell r="KZ2">
            <v>87</v>
          </cell>
          <cell r="LA2">
            <v>70</v>
          </cell>
          <cell r="LB2">
            <v>37</v>
          </cell>
          <cell r="LC2">
            <v>39</v>
          </cell>
          <cell r="LD2">
            <v>26</v>
          </cell>
          <cell r="LE2">
            <v>16</v>
          </cell>
          <cell r="LF2">
            <v>22</v>
          </cell>
          <cell r="LG2">
            <v>10</v>
          </cell>
          <cell r="LH2">
            <v>7</v>
          </cell>
          <cell r="LI2">
            <v>0</v>
          </cell>
          <cell r="LJ2">
            <v>1</v>
          </cell>
          <cell r="LK2">
            <v>0</v>
          </cell>
          <cell r="LL2">
            <v>1</v>
          </cell>
          <cell r="LM2">
            <v>0</v>
          </cell>
          <cell r="LN2">
            <v>1836</v>
          </cell>
          <cell r="LO2">
            <v>1853</v>
          </cell>
          <cell r="LP2">
            <v>1820</v>
          </cell>
          <cell r="LQ2">
            <v>1976</v>
          </cell>
          <cell r="LR2">
            <v>2446</v>
          </cell>
          <cell r="LS2">
            <v>2609</v>
          </cell>
          <cell r="LT2">
            <v>2705</v>
          </cell>
          <cell r="LU2">
            <v>2717</v>
          </cell>
          <cell r="LV2">
            <v>2908</v>
          </cell>
          <cell r="LW2">
            <v>3755</v>
          </cell>
          <cell r="LX2">
            <v>3672</v>
          </cell>
          <cell r="LY2">
            <v>2640</v>
          </cell>
          <cell r="LZ2">
            <v>2109</v>
          </cell>
          <cell r="MA2">
            <v>1999</v>
          </cell>
          <cell r="MB2">
            <v>2880</v>
          </cell>
          <cell r="MC2">
            <v>2131</v>
          </cell>
          <cell r="MD2">
            <v>1733</v>
          </cell>
          <cell r="ME2">
            <v>782</v>
          </cell>
          <cell r="MF2">
            <v>221</v>
          </cell>
          <cell r="MG2">
            <v>31</v>
          </cell>
          <cell r="MH2">
            <v>6</v>
          </cell>
          <cell r="MI2">
            <v>1856</v>
          </cell>
          <cell r="MJ2">
            <v>1729</v>
          </cell>
          <cell r="MK2">
            <v>1821</v>
          </cell>
          <cell r="ML2">
            <v>1869</v>
          </cell>
          <cell r="MM2">
            <v>2289</v>
          </cell>
          <cell r="MN2">
            <v>2519</v>
          </cell>
          <cell r="MO2">
            <v>2646</v>
          </cell>
          <cell r="MP2">
            <v>2629</v>
          </cell>
          <cell r="MQ2">
            <v>2755</v>
          </cell>
          <cell r="MR2">
            <v>3445</v>
          </cell>
          <cell r="MS2">
            <v>3317</v>
          </cell>
          <cell r="MT2">
            <v>2375</v>
          </cell>
          <cell r="MU2">
            <v>2013</v>
          </cell>
          <cell r="MV2">
            <v>2207</v>
          </cell>
          <cell r="MW2">
            <v>3356</v>
          </cell>
          <cell r="MX2">
            <v>2798</v>
          </cell>
          <cell r="MY2">
            <v>2191</v>
          </cell>
          <cell r="MZ2">
            <v>1249</v>
          </cell>
          <cell r="NA2">
            <v>543</v>
          </cell>
          <cell r="NB2">
            <v>157</v>
          </cell>
          <cell r="NC2">
            <v>34</v>
          </cell>
          <cell r="ND2">
            <v>1</v>
          </cell>
          <cell r="NE2">
            <v>3692</v>
          </cell>
          <cell r="NF2">
            <v>3582</v>
          </cell>
          <cell r="NG2">
            <v>3641</v>
          </cell>
          <cell r="NH2">
            <v>3845</v>
          </cell>
          <cell r="NI2">
            <v>4735</v>
          </cell>
          <cell r="NJ2">
            <v>5128</v>
          </cell>
          <cell r="NK2">
            <v>5351</v>
          </cell>
          <cell r="NL2">
            <v>5346</v>
          </cell>
          <cell r="NM2">
            <v>5663</v>
          </cell>
          <cell r="NN2">
            <v>7200</v>
          </cell>
          <cell r="NO2">
            <v>6989</v>
          </cell>
          <cell r="NP2">
            <v>5015</v>
          </cell>
          <cell r="NQ2">
            <v>4122</v>
          </cell>
          <cell r="NR2">
            <v>4206</v>
          </cell>
          <cell r="NS2">
            <v>6236</v>
          </cell>
          <cell r="NT2">
            <v>4929</v>
          </cell>
          <cell r="NU2">
            <v>3924</v>
          </cell>
          <cell r="NV2">
            <v>2031</v>
          </cell>
          <cell r="NW2">
            <v>764</v>
          </cell>
          <cell r="NX2">
            <v>188</v>
          </cell>
          <cell r="NY2">
            <v>40</v>
          </cell>
          <cell r="NZ2">
            <v>1</v>
          </cell>
          <cell r="OA2">
            <v>9783</v>
          </cell>
          <cell r="OB2">
            <v>12536</v>
          </cell>
          <cell r="OC2">
            <v>22319</v>
          </cell>
          <cell r="OD2">
            <v>25.8</v>
          </cell>
          <cell r="OE2">
            <v>42829</v>
          </cell>
          <cell r="OF2">
            <v>43799</v>
          </cell>
          <cell r="OG2">
            <v>86628</v>
          </cell>
          <cell r="OH2">
            <v>42433</v>
          </cell>
          <cell r="OI2">
            <v>44.2</v>
          </cell>
          <cell r="OJ2">
            <v>46.6</v>
          </cell>
          <cell r="OK2">
            <v>45.4</v>
          </cell>
          <cell r="OL2" t="str">
            <v>令和 4年 6月 2日</v>
          </cell>
          <cell r="OM2" t="str">
            <v>※外国人を含めた集計です。</v>
          </cell>
          <cell r="ON2">
            <v>5509</v>
          </cell>
          <cell r="OO2">
            <v>5406</v>
          </cell>
          <cell r="OP2">
            <v>10915</v>
          </cell>
          <cell r="OQ2">
            <v>27537</v>
          </cell>
          <cell r="OR2">
            <v>25857</v>
          </cell>
          <cell r="OS2">
            <v>53394</v>
          </cell>
          <cell r="OT2">
            <v>4904</v>
          </cell>
          <cell r="OU2">
            <v>6973</v>
          </cell>
          <cell r="OV2">
            <v>11877</v>
          </cell>
          <cell r="OW2">
            <v>13.7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貼り付けシート"/>
      <sheetName val="印刷用シート"/>
      <sheetName val="ホームページ用シート"/>
    </sheetNames>
    <sheetDataSet>
      <sheetData sheetId="0">
        <row r="1">
          <cell r="A1" t="str">
            <v>自治体名</v>
          </cell>
          <cell r="B1" t="str">
            <v>集計区分</v>
          </cell>
          <cell r="C1" t="str">
            <v>基準日</v>
          </cell>
          <cell r="D1" t="str">
            <v>0_男</v>
          </cell>
          <cell r="E1" t="str">
            <v>1_男</v>
          </cell>
          <cell r="F1" t="str">
            <v>2_男</v>
          </cell>
          <cell r="G1" t="str">
            <v>3_男</v>
          </cell>
          <cell r="H1" t="str">
            <v>4_男</v>
          </cell>
          <cell r="I1" t="str">
            <v>5_男</v>
          </cell>
          <cell r="J1" t="str">
            <v>6_男</v>
          </cell>
          <cell r="K1" t="str">
            <v>7_男</v>
          </cell>
          <cell r="L1" t="str">
            <v>8_男</v>
          </cell>
          <cell r="M1" t="str">
            <v>9_男</v>
          </cell>
          <cell r="N1" t="str">
            <v>10_男</v>
          </cell>
          <cell r="O1" t="str">
            <v>11_男</v>
          </cell>
          <cell r="P1" t="str">
            <v>12_男</v>
          </cell>
          <cell r="Q1" t="str">
            <v>13_男</v>
          </cell>
          <cell r="R1" t="str">
            <v>14_男</v>
          </cell>
          <cell r="S1" t="str">
            <v>15_男</v>
          </cell>
          <cell r="T1" t="str">
            <v>16_男</v>
          </cell>
          <cell r="U1" t="str">
            <v>17_男</v>
          </cell>
          <cell r="V1" t="str">
            <v>18_男</v>
          </cell>
          <cell r="W1" t="str">
            <v>19_男</v>
          </cell>
          <cell r="X1" t="str">
            <v>20_男</v>
          </cell>
          <cell r="Y1" t="str">
            <v>21_男</v>
          </cell>
          <cell r="Z1" t="str">
            <v>22_男</v>
          </cell>
          <cell r="AA1" t="str">
            <v>23_男</v>
          </cell>
          <cell r="AB1" t="str">
            <v>24_男</v>
          </cell>
          <cell r="AC1" t="str">
            <v>25_男</v>
          </cell>
          <cell r="AD1" t="str">
            <v>26_男</v>
          </cell>
          <cell r="AE1" t="str">
            <v>27_男</v>
          </cell>
          <cell r="AF1" t="str">
            <v>28_男</v>
          </cell>
          <cell r="AG1" t="str">
            <v>29_男</v>
          </cell>
          <cell r="AH1" t="str">
            <v>30_男</v>
          </cell>
          <cell r="AI1" t="str">
            <v>31_男</v>
          </cell>
          <cell r="AJ1" t="str">
            <v>32_男</v>
          </cell>
          <cell r="AK1" t="str">
            <v>33_男</v>
          </cell>
          <cell r="AL1" t="str">
            <v>34_男</v>
          </cell>
          <cell r="AM1" t="str">
            <v>35_男</v>
          </cell>
          <cell r="AN1" t="str">
            <v>36_男</v>
          </cell>
          <cell r="AO1" t="str">
            <v>37_男</v>
          </cell>
          <cell r="AP1" t="str">
            <v>38_男</v>
          </cell>
          <cell r="AQ1" t="str">
            <v>39_男</v>
          </cell>
          <cell r="AR1" t="str">
            <v>40_男</v>
          </cell>
          <cell r="AS1" t="str">
            <v>41_男</v>
          </cell>
          <cell r="AT1" t="str">
            <v>42_男</v>
          </cell>
          <cell r="AU1" t="str">
            <v>43_男</v>
          </cell>
          <cell r="AV1" t="str">
            <v>44_男</v>
          </cell>
          <cell r="AW1" t="str">
            <v>45_男</v>
          </cell>
          <cell r="AX1" t="str">
            <v>46_男</v>
          </cell>
          <cell r="AY1" t="str">
            <v>47_男</v>
          </cell>
          <cell r="AZ1" t="str">
            <v>48_男</v>
          </cell>
          <cell r="BA1" t="str">
            <v>49_男</v>
          </cell>
          <cell r="BB1" t="str">
            <v>50_男</v>
          </cell>
          <cell r="BC1" t="str">
            <v>51_男</v>
          </cell>
          <cell r="BD1" t="str">
            <v>52_男</v>
          </cell>
          <cell r="BE1" t="str">
            <v>53_男</v>
          </cell>
          <cell r="BF1" t="str">
            <v>54_男</v>
          </cell>
          <cell r="BG1" t="str">
            <v>55_男</v>
          </cell>
          <cell r="BH1" t="str">
            <v>56_男</v>
          </cell>
          <cell r="BI1" t="str">
            <v>57_男</v>
          </cell>
          <cell r="BJ1" t="str">
            <v>58_男</v>
          </cell>
          <cell r="BK1" t="str">
            <v>59_男</v>
          </cell>
          <cell r="BL1" t="str">
            <v>60_男</v>
          </cell>
          <cell r="BM1" t="str">
            <v>61_男</v>
          </cell>
          <cell r="BN1" t="str">
            <v>62_男</v>
          </cell>
          <cell r="BO1" t="str">
            <v>63_男</v>
          </cell>
          <cell r="BP1" t="str">
            <v>64_男</v>
          </cell>
          <cell r="BQ1" t="str">
            <v>65_男</v>
          </cell>
          <cell r="BR1" t="str">
            <v>66_男</v>
          </cell>
          <cell r="BS1" t="str">
            <v>67_男</v>
          </cell>
          <cell r="BT1" t="str">
            <v>68_男</v>
          </cell>
          <cell r="BU1" t="str">
            <v>69_男</v>
          </cell>
          <cell r="BV1" t="str">
            <v>70_男</v>
          </cell>
          <cell r="BW1" t="str">
            <v>71_男</v>
          </cell>
          <cell r="BX1" t="str">
            <v>72_男</v>
          </cell>
          <cell r="BY1" t="str">
            <v>73_男</v>
          </cell>
          <cell r="BZ1" t="str">
            <v>74_男</v>
          </cell>
          <cell r="CA1" t="str">
            <v>75_男</v>
          </cell>
          <cell r="CB1" t="str">
            <v>76_男</v>
          </cell>
          <cell r="CC1" t="str">
            <v>77_男</v>
          </cell>
          <cell r="CD1" t="str">
            <v>78_男</v>
          </cell>
          <cell r="CE1" t="str">
            <v>79_男</v>
          </cell>
          <cell r="CF1" t="str">
            <v>80_男</v>
          </cell>
          <cell r="CG1" t="str">
            <v>81_男</v>
          </cell>
          <cell r="CH1" t="str">
            <v>82_男</v>
          </cell>
          <cell r="CI1" t="str">
            <v>83_男</v>
          </cell>
          <cell r="CJ1" t="str">
            <v>84_男</v>
          </cell>
          <cell r="CK1" t="str">
            <v>85_男</v>
          </cell>
          <cell r="CL1" t="str">
            <v>86_男</v>
          </cell>
          <cell r="CM1" t="str">
            <v>87_男</v>
          </cell>
          <cell r="CN1" t="str">
            <v>88_男</v>
          </cell>
          <cell r="CO1" t="str">
            <v>89_男</v>
          </cell>
          <cell r="CP1" t="str">
            <v>90_男</v>
          </cell>
          <cell r="CQ1" t="str">
            <v>91_男</v>
          </cell>
          <cell r="CR1" t="str">
            <v>92_男</v>
          </cell>
          <cell r="CS1" t="str">
            <v>93_男</v>
          </cell>
          <cell r="CT1" t="str">
            <v>94_男</v>
          </cell>
          <cell r="CU1" t="str">
            <v>95_男</v>
          </cell>
          <cell r="CV1" t="str">
            <v>96_男</v>
          </cell>
          <cell r="CW1" t="str">
            <v>97_男</v>
          </cell>
          <cell r="CX1" t="str">
            <v>98_男</v>
          </cell>
          <cell r="CY1" t="str">
            <v>99_男</v>
          </cell>
          <cell r="CZ1" t="str">
            <v>100_男</v>
          </cell>
          <cell r="DA1" t="str">
            <v>101_男</v>
          </cell>
          <cell r="DB1" t="str">
            <v>102_男</v>
          </cell>
          <cell r="DC1" t="str">
            <v>103_男</v>
          </cell>
          <cell r="DD1" t="str">
            <v>104_男</v>
          </cell>
          <cell r="DE1" t="str">
            <v>105以上_男</v>
          </cell>
          <cell r="DF1" t="str">
            <v>0_女</v>
          </cell>
          <cell r="DG1" t="str">
            <v>1_女</v>
          </cell>
          <cell r="DH1" t="str">
            <v>2_女</v>
          </cell>
          <cell r="DI1" t="str">
            <v>3_女</v>
          </cell>
          <cell r="DJ1" t="str">
            <v>4_女</v>
          </cell>
          <cell r="DK1" t="str">
            <v>5_女</v>
          </cell>
          <cell r="DL1" t="str">
            <v>6_女</v>
          </cell>
          <cell r="DM1" t="str">
            <v>7_女</v>
          </cell>
          <cell r="DN1" t="str">
            <v>8_女</v>
          </cell>
          <cell r="DO1" t="str">
            <v>9_女</v>
          </cell>
          <cell r="DP1" t="str">
            <v>10_女</v>
          </cell>
          <cell r="DQ1" t="str">
            <v>11_女</v>
          </cell>
          <cell r="DR1" t="str">
            <v>12_女</v>
          </cell>
          <cell r="DS1" t="str">
            <v>13_女</v>
          </cell>
          <cell r="DT1" t="str">
            <v>14_女</v>
          </cell>
          <cell r="DU1" t="str">
            <v>15_女</v>
          </cell>
          <cell r="DV1" t="str">
            <v>16_女</v>
          </cell>
          <cell r="DW1" t="str">
            <v>17_女</v>
          </cell>
          <cell r="DX1" t="str">
            <v>18_女</v>
          </cell>
          <cell r="DY1" t="str">
            <v>19_女</v>
          </cell>
          <cell r="DZ1" t="str">
            <v>20_女</v>
          </cell>
          <cell r="EA1" t="str">
            <v>21_女</v>
          </cell>
          <cell r="EB1" t="str">
            <v>22_女</v>
          </cell>
          <cell r="EC1" t="str">
            <v>23_女</v>
          </cell>
          <cell r="ED1" t="str">
            <v>24_女</v>
          </cell>
          <cell r="EE1" t="str">
            <v>25_女</v>
          </cell>
          <cell r="EF1" t="str">
            <v>26_女</v>
          </cell>
          <cell r="EG1" t="str">
            <v>27_女</v>
          </cell>
          <cell r="EH1" t="str">
            <v>28_女</v>
          </cell>
          <cell r="EI1" t="str">
            <v>29_女</v>
          </cell>
          <cell r="EJ1" t="str">
            <v>30_女</v>
          </cell>
          <cell r="EK1" t="str">
            <v>31_女</v>
          </cell>
          <cell r="EL1" t="str">
            <v>32_女</v>
          </cell>
          <cell r="EM1" t="str">
            <v>33_女</v>
          </cell>
          <cell r="EN1" t="str">
            <v>34_女</v>
          </cell>
          <cell r="EO1" t="str">
            <v>35_女</v>
          </cell>
          <cell r="EP1" t="str">
            <v>36_女</v>
          </cell>
          <cell r="EQ1" t="str">
            <v>37_女</v>
          </cell>
          <cell r="ER1" t="str">
            <v>38_女</v>
          </cell>
          <cell r="ES1" t="str">
            <v>39_女</v>
          </cell>
          <cell r="ET1" t="str">
            <v>40_女</v>
          </cell>
          <cell r="EU1" t="str">
            <v>41_女</v>
          </cell>
          <cell r="EV1" t="str">
            <v>42_女</v>
          </cell>
          <cell r="EW1" t="str">
            <v>43_女</v>
          </cell>
          <cell r="EX1" t="str">
            <v>44_女</v>
          </cell>
          <cell r="EY1" t="str">
            <v>45_女</v>
          </cell>
          <cell r="EZ1" t="str">
            <v>46_女</v>
          </cell>
          <cell r="FA1" t="str">
            <v>47_女</v>
          </cell>
          <cell r="FB1" t="str">
            <v>48_女</v>
          </cell>
          <cell r="FC1" t="str">
            <v>49_女</v>
          </cell>
          <cell r="FD1" t="str">
            <v>50_女</v>
          </cell>
          <cell r="FE1" t="str">
            <v>51_女</v>
          </cell>
          <cell r="FF1" t="str">
            <v>52_女</v>
          </cell>
          <cell r="FG1" t="str">
            <v>53_女</v>
          </cell>
          <cell r="FH1" t="str">
            <v>54_女</v>
          </cell>
          <cell r="FI1" t="str">
            <v>55_女</v>
          </cell>
          <cell r="FJ1" t="str">
            <v>56_女</v>
          </cell>
          <cell r="FK1" t="str">
            <v>57_女</v>
          </cell>
          <cell r="FL1" t="str">
            <v>58_女</v>
          </cell>
          <cell r="FM1" t="str">
            <v>59_女</v>
          </cell>
          <cell r="FN1" t="str">
            <v>60_女</v>
          </cell>
          <cell r="FO1" t="str">
            <v>61_女</v>
          </cell>
          <cell r="FP1" t="str">
            <v>62_女</v>
          </cell>
          <cell r="FQ1" t="str">
            <v>63_女</v>
          </cell>
          <cell r="FR1" t="str">
            <v>64_女</v>
          </cell>
          <cell r="FS1" t="str">
            <v>65_女</v>
          </cell>
          <cell r="FT1" t="str">
            <v>66_女</v>
          </cell>
          <cell r="FU1" t="str">
            <v>67_女</v>
          </cell>
          <cell r="FV1" t="str">
            <v>68_女</v>
          </cell>
          <cell r="FW1" t="str">
            <v>69_女</v>
          </cell>
          <cell r="FX1" t="str">
            <v>70_女</v>
          </cell>
          <cell r="FY1" t="str">
            <v>71_女</v>
          </cell>
          <cell r="FZ1" t="str">
            <v>72_女</v>
          </cell>
          <cell r="GA1" t="str">
            <v>73_女</v>
          </cell>
          <cell r="GB1" t="str">
            <v>74_女</v>
          </cell>
          <cell r="GC1" t="str">
            <v>75_女</v>
          </cell>
          <cell r="GD1" t="str">
            <v>76_女</v>
          </cell>
          <cell r="GE1" t="str">
            <v>77_女</v>
          </cell>
          <cell r="GF1" t="str">
            <v>78_女</v>
          </cell>
          <cell r="GG1" t="str">
            <v>79_女</v>
          </cell>
          <cell r="GH1" t="str">
            <v>80_女</v>
          </cell>
          <cell r="GI1" t="str">
            <v>81_女</v>
          </cell>
          <cell r="GJ1" t="str">
            <v>82_女</v>
          </cell>
          <cell r="GK1" t="str">
            <v>83_女</v>
          </cell>
          <cell r="GL1" t="str">
            <v>84_女</v>
          </cell>
          <cell r="GM1" t="str">
            <v>85_女</v>
          </cell>
          <cell r="GN1" t="str">
            <v>86_女</v>
          </cell>
          <cell r="GO1" t="str">
            <v>87_女</v>
          </cell>
          <cell r="GP1" t="str">
            <v>88_女</v>
          </cell>
          <cell r="GQ1" t="str">
            <v>89_女</v>
          </cell>
          <cell r="GR1" t="str">
            <v>90_女</v>
          </cell>
          <cell r="GS1" t="str">
            <v>91_女</v>
          </cell>
          <cell r="GT1" t="str">
            <v>92_女</v>
          </cell>
          <cell r="GU1" t="str">
            <v>93_女</v>
          </cell>
          <cell r="GV1" t="str">
            <v>94_女</v>
          </cell>
          <cell r="GW1" t="str">
            <v>95_女</v>
          </cell>
          <cell r="GX1" t="str">
            <v>96_女</v>
          </cell>
          <cell r="GY1" t="str">
            <v>97_女</v>
          </cell>
          <cell r="GZ1" t="str">
            <v>98_女</v>
          </cell>
          <cell r="HA1" t="str">
            <v>99_女</v>
          </cell>
          <cell r="HB1" t="str">
            <v>100_女</v>
          </cell>
          <cell r="HC1" t="str">
            <v>101_女</v>
          </cell>
          <cell r="HD1" t="str">
            <v>102_女</v>
          </cell>
          <cell r="HE1" t="str">
            <v>103_女</v>
          </cell>
          <cell r="HF1" t="str">
            <v>104_女</v>
          </cell>
          <cell r="HG1" t="str">
            <v>105_女</v>
          </cell>
          <cell r="HH1" t="str">
            <v>106_女</v>
          </cell>
          <cell r="HI1" t="str">
            <v>107以上_女</v>
          </cell>
          <cell r="HJ1" t="str">
            <v>0_全体</v>
          </cell>
          <cell r="HK1" t="str">
            <v>1_全体</v>
          </cell>
          <cell r="HL1" t="str">
            <v>2_全体</v>
          </cell>
          <cell r="HM1" t="str">
            <v>3_全体</v>
          </cell>
          <cell r="HN1" t="str">
            <v>4_全体</v>
          </cell>
          <cell r="HO1" t="str">
            <v>5_全体</v>
          </cell>
          <cell r="HP1" t="str">
            <v>6_全体</v>
          </cell>
          <cell r="HQ1" t="str">
            <v>7_全体</v>
          </cell>
          <cell r="HR1" t="str">
            <v>8_全体</v>
          </cell>
          <cell r="HS1" t="str">
            <v>9_全体</v>
          </cell>
          <cell r="HT1" t="str">
            <v>10_全体</v>
          </cell>
          <cell r="HU1" t="str">
            <v>11_全体</v>
          </cell>
          <cell r="HV1" t="str">
            <v>12_全体</v>
          </cell>
          <cell r="HW1" t="str">
            <v>13_全体</v>
          </cell>
          <cell r="HX1" t="str">
            <v>14_全体</v>
          </cell>
          <cell r="HY1" t="str">
            <v>15_全体</v>
          </cell>
          <cell r="HZ1" t="str">
            <v>16_全体</v>
          </cell>
          <cell r="IA1" t="str">
            <v>17_全体</v>
          </cell>
          <cell r="IB1" t="str">
            <v>18_全体</v>
          </cell>
          <cell r="IC1" t="str">
            <v>19_全体</v>
          </cell>
          <cell r="ID1" t="str">
            <v>20_全体</v>
          </cell>
          <cell r="IE1" t="str">
            <v>21_全体</v>
          </cell>
          <cell r="IF1" t="str">
            <v>22_全体</v>
          </cell>
          <cell r="IG1" t="str">
            <v>23_全体</v>
          </cell>
          <cell r="IH1" t="str">
            <v>24_全体</v>
          </cell>
          <cell r="II1" t="str">
            <v>25_全体</v>
          </cell>
          <cell r="IJ1" t="str">
            <v>26_全体</v>
          </cell>
          <cell r="IK1" t="str">
            <v>27_全体</v>
          </cell>
          <cell r="IL1" t="str">
            <v>28_全体</v>
          </cell>
          <cell r="IM1" t="str">
            <v>29_全体</v>
          </cell>
          <cell r="IN1" t="str">
            <v>30_全体</v>
          </cell>
          <cell r="IO1" t="str">
            <v>31_全体</v>
          </cell>
          <cell r="IP1" t="str">
            <v>32_全体</v>
          </cell>
          <cell r="IQ1" t="str">
            <v>33_全体</v>
          </cell>
          <cell r="IR1" t="str">
            <v>34_全体</v>
          </cell>
          <cell r="IS1" t="str">
            <v>35_全体</v>
          </cell>
          <cell r="IT1" t="str">
            <v>36_全体</v>
          </cell>
          <cell r="IU1" t="str">
            <v>37_全体</v>
          </cell>
          <cell r="IV1" t="str">
            <v>38_全体</v>
          </cell>
          <cell r="IW1" t="str">
            <v>39_全体</v>
          </cell>
          <cell r="IX1" t="str">
            <v>40_全体</v>
          </cell>
          <cell r="IY1" t="str">
            <v>41_全体</v>
          </cell>
          <cell r="IZ1" t="str">
            <v>42_全体</v>
          </cell>
          <cell r="JA1" t="str">
            <v>43_全体</v>
          </cell>
          <cell r="JB1" t="str">
            <v>44_全体</v>
          </cell>
          <cell r="JC1" t="str">
            <v>45_全体</v>
          </cell>
          <cell r="JD1" t="str">
            <v>46_全体</v>
          </cell>
          <cell r="JE1" t="str">
            <v>47_全体</v>
          </cell>
          <cell r="JF1" t="str">
            <v>48_全体</v>
          </cell>
          <cell r="JG1" t="str">
            <v>49_全体</v>
          </cell>
          <cell r="JH1" t="str">
            <v>50_全体</v>
          </cell>
          <cell r="JI1" t="str">
            <v>51_全体</v>
          </cell>
          <cell r="JJ1" t="str">
            <v>52_全体</v>
          </cell>
          <cell r="JK1" t="str">
            <v>53_全体</v>
          </cell>
          <cell r="JL1" t="str">
            <v>54_全体</v>
          </cell>
          <cell r="JM1" t="str">
            <v>55_全体</v>
          </cell>
          <cell r="JN1" t="str">
            <v>56_全体</v>
          </cell>
          <cell r="JO1" t="str">
            <v>57_全体</v>
          </cell>
          <cell r="JP1" t="str">
            <v>58_全体</v>
          </cell>
          <cell r="JQ1" t="str">
            <v>59_全体</v>
          </cell>
          <cell r="JR1" t="str">
            <v>60_全体</v>
          </cell>
          <cell r="JS1" t="str">
            <v>61_全体</v>
          </cell>
          <cell r="JT1" t="str">
            <v>62_全体</v>
          </cell>
          <cell r="JU1" t="str">
            <v>63_全体</v>
          </cell>
          <cell r="JV1" t="str">
            <v>64_全体</v>
          </cell>
          <cell r="JW1" t="str">
            <v>65_全体</v>
          </cell>
          <cell r="JX1" t="str">
            <v>66_全体</v>
          </cell>
          <cell r="JY1" t="str">
            <v>67_全体</v>
          </cell>
          <cell r="JZ1" t="str">
            <v>68_全体</v>
          </cell>
          <cell r="KA1" t="str">
            <v>69_全体</v>
          </cell>
          <cell r="KB1" t="str">
            <v>70_全体</v>
          </cell>
          <cell r="KC1" t="str">
            <v>71_全体</v>
          </cell>
          <cell r="KD1" t="str">
            <v>72_全体</v>
          </cell>
          <cell r="KE1" t="str">
            <v>73_全体</v>
          </cell>
          <cell r="KF1" t="str">
            <v>74_全体</v>
          </cell>
          <cell r="KG1" t="str">
            <v>75_全体</v>
          </cell>
          <cell r="KH1" t="str">
            <v>76_全体</v>
          </cell>
          <cell r="KI1" t="str">
            <v>77_全体</v>
          </cell>
          <cell r="KJ1" t="str">
            <v>78_全体</v>
          </cell>
          <cell r="KK1" t="str">
            <v>79_全体</v>
          </cell>
          <cell r="KL1" t="str">
            <v>80_全体</v>
          </cell>
          <cell r="KM1" t="str">
            <v>81_全体</v>
          </cell>
          <cell r="KN1" t="str">
            <v>82_全体</v>
          </cell>
          <cell r="KO1" t="str">
            <v>83_全体</v>
          </cell>
          <cell r="KP1" t="str">
            <v>84_全体</v>
          </cell>
          <cell r="KQ1" t="str">
            <v>85_全体</v>
          </cell>
          <cell r="KR1" t="str">
            <v>86_全体</v>
          </cell>
          <cell r="KS1" t="str">
            <v>87_全体</v>
          </cell>
          <cell r="KT1" t="str">
            <v>88_全体</v>
          </cell>
          <cell r="KU1" t="str">
            <v>89_全体</v>
          </cell>
          <cell r="KV1" t="str">
            <v>90_全体</v>
          </cell>
          <cell r="KW1" t="str">
            <v>91_全体</v>
          </cell>
          <cell r="KX1" t="str">
            <v>92_全体</v>
          </cell>
          <cell r="KY1" t="str">
            <v>93_全体</v>
          </cell>
          <cell r="KZ1" t="str">
            <v>94_全体</v>
          </cell>
          <cell r="LA1" t="str">
            <v>95_全体</v>
          </cell>
          <cell r="LB1" t="str">
            <v>96_全体</v>
          </cell>
          <cell r="LC1" t="str">
            <v>97_全体</v>
          </cell>
          <cell r="LD1" t="str">
            <v>98_全体</v>
          </cell>
          <cell r="LE1" t="str">
            <v>99_全体</v>
          </cell>
          <cell r="LF1" t="str">
            <v>100_全体</v>
          </cell>
          <cell r="LG1" t="str">
            <v>101_全体</v>
          </cell>
          <cell r="LH1" t="str">
            <v>102_全体</v>
          </cell>
          <cell r="LI1" t="str">
            <v>103_全体</v>
          </cell>
          <cell r="LJ1" t="str">
            <v>104_全体</v>
          </cell>
          <cell r="LK1" t="str">
            <v>105_全体</v>
          </cell>
          <cell r="LL1" t="str">
            <v>106_全体</v>
          </cell>
          <cell r="LM1" t="str">
            <v>107以上_全体</v>
          </cell>
          <cell r="LN1" t="str">
            <v>年代0-4_男</v>
          </cell>
          <cell r="LO1" t="str">
            <v>年代5-9_男</v>
          </cell>
          <cell r="LP1" t="str">
            <v>年代10-14_男</v>
          </cell>
          <cell r="LQ1" t="str">
            <v>年代15-19_男</v>
          </cell>
          <cell r="LR1" t="str">
            <v>年代20-24_男</v>
          </cell>
          <cell r="LS1" t="str">
            <v>年代25-29_男</v>
          </cell>
          <cell r="LT1" t="str">
            <v>年代30-34_男</v>
          </cell>
          <cell r="LU1" t="str">
            <v>年代35-39_男</v>
          </cell>
          <cell r="LV1" t="str">
            <v>年代40-44_男</v>
          </cell>
          <cell r="LW1" t="str">
            <v>年代45-49_男</v>
          </cell>
          <cell r="LX1" t="str">
            <v>年代50-54_男</v>
          </cell>
          <cell r="LY1" t="str">
            <v>年代55-59_男</v>
          </cell>
          <cell r="LZ1" t="str">
            <v>年代60-64_男</v>
          </cell>
          <cell r="MA1" t="str">
            <v>年代65-69_男</v>
          </cell>
          <cell r="MB1" t="str">
            <v>年代70-74_男</v>
          </cell>
          <cell r="MC1" t="str">
            <v>年代75-79_男</v>
          </cell>
          <cell r="MD1" t="str">
            <v>年代80-84_男</v>
          </cell>
          <cell r="ME1" t="str">
            <v>年代85-89_男</v>
          </cell>
          <cell r="MF1" t="str">
            <v>年代90-94_男</v>
          </cell>
          <cell r="MG1" t="str">
            <v>年代95-99_男</v>
          </cell>
          <cell r="MH1" t="str">
            <v>年代100-104_男</v>
          </cell>
          <cell r="MI1" t="str">
            <v>年代0-4_女</v>
          </cell>
          <cell r="MJ1" t="str">
            <v>年代5-9_女</v>
          </cell>
          <cell r="MK1" t="str">
            <v>年代10-14_女</v>
          </cell>
          <cell r="ML1" t="str">
            <v>年代15-19_女</v>
          </cell>
          <cell r="MM1" t="str">
            <v>年代20-24_女</v>
          </cell>
          <cell r="MN1" t="str">
            <v>年代25-29_女</v>
          </cell>
          <cell r="MO1" t="str">
            <v>年代30-34_女</v>
          </cell>
          <cell r="MP1" t="str">
            <v>年代35-39_女</v>
          </cell>
          <cell r="MQ1" t="str">
            <v>年代40-44_女</v>
          </cell>
          <cell r="MR1" t="str">
            <v>年代45-49_女</v>
          </cell>
          <cell r="MS1" t="str">
            <v>年代50-54_女</v>
          </cell>
          <cell r="MT1" t="str">
            <v>年代55-59_女</v>
          </cell>
          <cell r="MU1" t="str">
            <v>年代60-64_女</v>
          </cell>
          <cell r="MV1" t="str">
            <v>年代65-69_女</v>
          </cell>
          <cell r="MW1" t="str">
            <v>年代70-74_女</v>
          </cell>
          <cell r="MX1" t="str">
            <v>年代75-79_女</v>
          </cell>
          <cell r="MY1" t="str">
            <v>年代80-84_女</v>
          </cell>
          <cell r="MZ1" t="str">
            <v>年代85-89_女</v>
          </cell>
          <cell r="NA1" t="str">
            <v>年代90-94_女</v>
          </cell>
          <cell r="NB1" t="str">
            <v>年代95-99_女</v>
          </cell>
          <cell r="NC1" t="str">
            <v>年代100-104_女</v>
          </cell>
          <cell r="ND1" t="str">
            <v>年代105-110_女</v>
          </cell>
          <cell r="NE1" t="str">
            <v>年代0-4_全体</v>
          </cell>
          <cell r="NF1" t="str">
            <v>年代5-9_全体</v>
          </cell>
          <cell r="NG1" t="str">
            <v>年代10-14_全体</v>
          </cell>
          <cell r="NH1" t="str">
            <v>年代15-19_全体</v>
          </cell>
          <cell r="NI1" t="str">
            <v>年代20-24_全体</v>
          </cell>
          <cell r="NJ1" t="str">
            <v>年代25-29_全体</v>
          </cell>
          <cell r="NK1" t="str">
            <v>年代30-34_全体</v>
          </cell>
          <cell r="NL1" t="str">
            <v>年代35-39_全体</v>
          </cell>
          <cell r="NM1" t="str">
            <v>年代40-44_全体</v>
          </cell>
          <cell r="NN1" t="str">
            <v>年代45-49_全体</v>
          </cell>
          <cell r="NO1" t="str">
            <v>年代50-54_全体</v>
          </cell>
          <cell r="NP1" t="str">
            <v>年代55-59_全体</v>
          </cell>
          <cell r="NQ1" t="str">
            <v>年代60-64_全体</v>
          </cell>
          <cell r="NR1" t="str">
            <v>年代65-69_全体</v>
          </cell>
          <cell r="NS1" t="str">
            <v>年代70-74_全体</v>
          </cell>
          <cell r="NT1" t="str">
            <v>年代75-79_全体</v>
          </cell>
          <cell r="NU1" t="str">
            <v>年代80-84_全体</v>
          </cell>
          <cell r="NV1" t="str">
            <v>年代85-89_全体</v>
          </cell>
          <cell r="NW1" t="str">
            <v>年代90-94_全体</v>
          </cell>
          <cell r="NX1" t="str">
            <v>年代95-99_全体</v>
          </cell>
          <cell r="NY1" t="str">
            <v>年代100-104_全体</v>
          </cell>
          <cell r="NZ1" t="str">
            <v>年代105-110_全体</v>
          </cell>
          <cell r="OA1" t="str">
            <v>65以上_男</v>
          </cell>
          <cell r="OB1" t="str">
            <v>65以上_女</v>
          </cell>
          <cell r="OC1" t="str">
            <v>65以上_全体</v>
          </cell>
          <cell r="OD1" t="str">
            <v>65以上_割合</v>
          </cell>
          <cell r="OE1" t="str">
            <v>合計_男</v>
          </cell>
          <cell r="OF1" t="str">
            <v>合計_女</v>
          </cell>
          <cell r="OG1" t="str">
            <v>合計_総合計</v>
          </cell>
          <cell r="OH1" t="str">
            <v>世帯数</v>
          </cell>
          <cell r="OI1" t="str">
            <v>平均_男</v>
          </cell>
          <cell r="OJ1" t="str">
            <v>平均_女</v>
          </cell>
          <cell r="OK1" t="str">
            <v>平均_全体</v>
          </cell>
          <cell r="OL1" t="str">
            <v>作成日</v>
          </cell>
          <cell r="OM1" t="str">
            <v>集計対象</v>
          </cell>
        </row>
        <row r="2">
          <cell r="A2" t="str">
            <v>大阪府摂津市</v>
          </cell>
          <cell r="B2" t="str">
            <v>全体</v>
          </cell>
          <cell r="C2" t="str">
            <v>令和 4年 7月31日</v>
          </cell>
          <cell r="D2">
            <v>351</v>
          </cell>
          <cell r="E2">
            <v>353</v>
          </cell>
          <cell r="F2">
            <v>348</v>
          </cell>
          <cell r="G2">
            <v>390</v>
          </cell>
          <cell r="H2">
            <v>372</v>
          </cell>
          <cell r="I2">
            <v>379</v>
          </cell>
          <cell r="J2">
            <v>420</v>
          </cell>
          <cell r="K2">
            <v>341</v>
          </cell>
          <cell r="L2">
            <v>350</v>
          </cell>
          <cell r="M2">
            <v>362</v>
          </cell>
          <cell r="N2">
            <v>351</v>
          </cell>
          <cell r="O2">
            <v>363</v>
          </cell>
          <cell r="P2">
            <v>392</v>
          </cell>
          <cell r="Q2">
            <v>362</v>
          </cell>
          <cell r="R2">
            <v>341</v>
          </cell>
          <cell r="S2">
            <v>388</v>
          </cell>
          <cell r="T2">
            <v>384</v>
          </cell>
          <cell r="U2">
            <v>407</v>
          </cell>
          <cell r="V2">
            <v>396</v>
          </cell>
          <cell r="W2">
            <v>394</v>
          </cell>
          <cell r="X2">
            <v>454</v>
          </cell>
          <cell r="Y2">
            <v>501</v>
          </cell>
          <cell r="Z2">
            <v>492</v>
          </cell>
          <cell r="AA2">
            <v>500</v>
          </cell>
          <cell r="AB2">
            <v>503</v>
          </cell>
          <cell r="AC2">
            <v>495</v>
          </cell>
          <cell r="AD2">
            <v>506</v>
          </cell>
          <cell r="AE2">
            <v>533</v>
          </cell>
          <cell r="AF2">
            <v>549</v>
          </cell>
          <cell r="AG2">
            <v>524</v>
          </cell>
          <cell r="AH2">
            <v>510</v>
          </cell>
          <cell r="AI2">
            <v>539</v>
          </cell>
          <cell r="AJ2">
            <v>515</v>
          </cell>
          <cell r="AK2">
            <v>562</v>
          </cell>
          <cell r="AL2">
            <v>569</v>
          </cell>
          <cell r="AM2">
            <v>535</v>
          </cell>
          <cell r="AN2">
            <v>540</v>
          </cell>
          <cell r="AO2">
            <v>516</v>
          </cell>
          <cell r="AP2">
            <v>558</v>
          </cell>
          <cell r="AQ2">
            <v>556</v>
          </cell>
          <cell r="AR2">
            <v>559</v>
          </cell>
          <cell r="AS2">
            <v>570</v>
          </cell>
          <cell r="AT2">
            <v>559</v>
          </cell>
          <cell r="AU2">
            <v>583</v>
          </cell>
          <cell r="AV2">
            <v>625</v>
          </cell>
          <cell r="AW2">
            <v>622</v>
          </cell>
          <cell r="AX2">
            <v>718</v>
          </cell>
          <cell r="AY2">
            <v>720</v>
          </cell>
          <cell r="AZ2">
            <v>810</v>
          </cell>
          <cell r="BA2">
            <v>859</v>
          </cell>
          <cell r="BB2">
            <v>799</v>
          </cell>
          <cell r="BC2">
            <v>759</v>
          </cell>
          <cell r="BD2">
            <v>732</v>
          </cell>
          <cell r="BE2">
            <v>704</v>
          </cell>
          <cell r="BF2">
            <v>692</v>
          </cell>
          <cell r="BG2">
            <v>633</v>
          </cell>
          <cell r="BH2">
            <v>540</v>
          </cell>
          <cell r="BI2">
            <v>532</v>
          </cell>
          <cell r="BJ2">
            <v>482</v>
          </cell>
          <cell r="BK2">
            <v>491</v>
          </cell>
          <cell r="BL2">
            <v>458</v>
          </cell>
          <cell r="BM2">
            <v>419</v>
          </cell>
          <cell r="BN2">
            <v>414</v>
          </cell>
          <cell r="BO2">
            <v>429</v>
          </cell>
          <cell r="BP2">
            <v>408</v>
          </cell>
          <cell r="BQ2">
            <v>388</v>
          </cell>
          <cell r="BR2">
            <v>365</v>
          </cell>
          <cell r="BS2">
            <v>431</v>
          </cell>
          <cell r="BT2">
            <v>376</v>
          </cell>
          <cell r="BU2">
            <v>408</v>
          </cell>
          <cell r="BV2">
            <v>489</v>
          </cell>
          <cell r="BW2">
            <v>518</v>
          </cell>
          <cell r="BX2">
            <v>584</v>
          </cell>
          <cell r="BY2">
            <v>591</v>
          </cell>
          <cell r="BZ2">
            <v>642</v>
          </cell>
          <cell r="CA2">
            <v>579</v>
          </cell>
          <cell r="CB2">
            <v>322</v>
          </cell>
          <cell r="CC2">
            <v>384</v>
          </cell>
          <cell r="CD2">
            <v>471</v>
          </cell>
          <cell r="CE2">
            <v>434</v>
          </cell>
          <cell r="CF2">
            <v>462</v>
          </cell>
          <cell r="CG2">
            <v>408</v>
          </cell>
          <cell r="CH2">
            <v>334</v>
          </cell>
          <cell r="CI2">
            <v>272</v>
          </cell>
          <cell r="CJ2">
            <v>255</v>
          </cell>
          <cell r="CK2">
            <v>223</v>
          </cell>
          <cell r="CL2">
            <v>231</v>
          </cell>
          <cell r="CM2">
            <v>144</v>
          </cell>
          <cell r="CN2">
            <v>101</v>
          </cell>
          <cell r="CO2">
            <v>90</v>
          </cell>
          <cell r="CP2">
            <v>80</v>
          </cell>
          <cell r="CQ2">
            <v>52</v>
          </cell>
          <cell r="CR2">
            <v>33</v>
          </cell>
          <cell r="CS2">
            <v>29</v>
          </cell>
          <cell r="CT2">
            <v>21</v>
          </cell>
          <cell r="CU2">
            <v>17</v>
          </cell>
          <cell r="CV2">
            <v>8</v>
          </cell>
          <cell r="CW2">
            <v>8</v>
          </cell>
          <cell r="CX2">
            <v>1</v>
          </cell>
          <cell r="CY2">
            <v>0</v>
          </cell>
          <cell r="CZ2">
            <v>4</v>
          </cell>
          <cell r="DA2">
            <v>0</v>
          </cell>
          <cell r="DB2">
            <v>2</v>
          </cell>
          <cell r="DC2">
            <v>0</v>
          </cell>
          <cell r="DD2">
            <v>0</v>
          </cell>
          <cell r="DE2">
            <v>0</v>
          </cell>
          <cell r="DF2">
            <v>365</v>
          </cell>
          <cell r="DG2">
            <v>375</v>
          </cell>
          <cell r="DH2">
            <v>378</v>
          </cell>
          <cell r="DI2">
            <v>343</v>
          </cell>
          <cell r="DJ2">
            <v>405</v>
          </cell>
          <cell r="DK2">
            <v>326</v>
          </cell>
          <cell r="DL2">
            <v>366</v>
          </cell>
          <cell r="DM2">
            <v>347</v>
          </cell>
          <cell r="DN2">
            <v>360</v>
          </cell>
          <cell r="DO2">
            <v>301</v>
          </cell>
          <cell r="DP2">
            <v>391</v>
          </cell>
          <cell r="DQ2">
            <v>331</v>
          </cell>
          <cell r="DR2">
            <v>360</v>
          </cell>
          <cell r="DS2">
            <v>352</v>
          </cell>
          <cell r="DT2">
            <v>377</v>
          </cell>
          <cell r="DU2">
            <v>352</v>
          </cell>
          <cell r="DV2">
            <v>368</v>
          </cell>
          <cell r="DW2">
            <v>368</v>
          </cell>
          <cell r="DX2">
            <v>382</v>
          </cell>
          <cell r="DY2">
            <v>391</v>
          </cell>
          <cell r="DZ2">
            <v>449</v>
          </cell>
          <cell r="EA2">
            <v>413</v>
          </cell>
          <cell r="EB2">
            <v>477</v>
          </cell>
          <cell r="EC2">
            <v>479</v>
          </cell>
          <cell r="ED2">
            <v>444</v>
          </cell>
          <cell r="EE2">
            <v>475</v>
          </cell>
          <cell r="EF2">
            <v>531</v>
          </cell>
          <cell r="EG2">
            <v>487</v>
          </cell>
          <cell r="EH2">
            <v>493</v>
          </cell>
          <cell r="EI2">
            <v>516</v>
          </cell>
          <cell r="EJ2">
            <v>527</v>
          </cell>
          <cell r="EK2">
            <v>555</v>
          </cell>
          <cell r="EL2">
            <v>531</v>
          </cell>
          <cell r="EM2">
            <v>515</v>
          </cell>
          <cell r="EN2">
            <v>546</v>
          </cell>
          <cell r="EO2">
            <v>526</v>
          </cell>
          <cell r="EP2">
            <v>498</v>
          </cell>
          <cell r="EQ2">
            <v>501</v>
          </cell>
          <cell r="ER2">
            <v>539</v>
          </cell>
          <cell r="ES2">
            <v>556</v>
          </cell>
          <cell r="ET2">
            <v>525</v>
          </cell>
          <cell r="EU2">
            <v>527</v>
          </cell>
          <cell r="EV2">
            <v>546</v>
          </cell>
          <cell r="EW2">
            <v>529</v>
          </cell>
          <cell r="EX2">
            <v>599</v>
          </cell>
          <cell r="EY2">
            <v>580</v>
          </cell>
          <cell r="EZ2">
            <v>657</v>
          </cell>
          <cell r="FA2">
            <v>682</v>
          </cell>
          <cell r="FB2">
            <v>735</v>
          </cell>
          <cell r="FC2">
            <v>750</v>
          </cell>
          <cell r="FD2">
            <v>748</v>
          </cell>
          <cell r="FE2">
            <v>716</v>
          </cell>
          <cell r="FF2">
            <v>660</v>
          </cell>
          <cell r="FG2">
            <v>626</v>
          </cell>
          <cell r="FH2">
            <v>605</v>
          </cell>
          <cell r="FI2">
            <v>530</v>
          </cell>
          <cell r="FJ2">
            <v>444</v>
          </cell>
          <cell r="FK2">
            <v>508</v>
          </cell>
          <cell r="FL2">
            <v>489</v>
          </cell>
          <cell r="FM2">
            <v>430</v>
          </cell>
          <cell r="FN2">
            <v>427</v>
          </cell>
          <cell r="FO2">
            <v>407</v>
          </cell>
          <cell r="FP2">
            <v>389</v>
          </cell>
          <cell r="FQ2">
            <v>398</v>
          </cell>
          <cell r="FR2">
            <v>389</v>
          </cell>
          <cell r="FS2">
            <v>404</v>
          </cell>
          <cell r="FT2">
            <v>419</v>
          </cell>
          <cell r="FU2">
            <v>436</v>
          </cell>
          <cell r="FV2">
            <v>446</v>
          </cell>
          <cell r="FW2">
            <v>502</v>
          </cell>
          <cell r="FX2">
            <v>544</v>
          </cell>
          <cell r="FY2">
            <v>571</v>
          </cell>
          <cell r="FZ2">
            <v>678</v>
          </cell>
          <cell r="GA2">
            <v>745</v>
          </cell>
          <cell r="GB2">
            <v>747</v>
          </cell>
          <cell r="GC2">
            <v>695</v>
          </cell>
          <cell r="GD2">
            <v>408</v>
          </cell>
          <cell r="GE2">
            <v>527</v>
          </cell>
          <cell r="GF2">
            <v>586</v>
          </cell>
          <cell r="GG2">
            <v>610</v>
          </cell>
          <cell r="GH2">
            <v>594</v>
          </cell>
          <cell r="GI2">
            <v>531</v>
          </cell>
          <cell r="GJ2">
            <v>428</v>
          </cell>
          <cell r="GK2">
            <v>334</v>
          </cell>
          <cell r="GL2">
            <v>352</v>
          </cell>
          <cell r="GM2">
            <v>319</v>
          </cell>
          <cell r="GN2">
            <v>287</v>
          </cell>
          <cell r="GO2">
            <v>230</v>
          </cell>
          <cell r="GP2">
            <v>235</v>
          </cell>
          <cell r="GQ2">
            <v>191</v>
          </cell>
          <cell r="GR2">
            <v>147</v>
          </cell>
          <cell r="GS2">
            <v>140</v>
          </cell>
          <cell r="GT2">
            <v>103</v>
          </cell>
          <cell r="GU2">
            <v>95</v>
          </cell>
          <cell r="GV2">
            <v>55</v>
          </cell>
          <cell r="GW2">
            <v>58</v>
          </cell>
          <cell r="GX2">
            <v>35</v>
          </cell>
          <cell r="GY2">
            <v>28</v>
          </cell>
          <cell r="GZ2">
            <v>25</v>
          </cell>
          <cell r="HA2">
            <v>15</v>
          </cell>
          <cell r="HB2">
            <v>18</v>
          </cell>
          <cell r="HC2">
            <v>7</v>
          </cell>
          <cell r="HD2">
            <v>10</v>
          </cell>
          <cell r="HE2">
            <v>0</v>
          </cell>
          <cell r="HF2">
            <v>1</v>
          </cell>
          <cell r="HG2">
            <v>0</v>
          </cell>
          <cell r="HH2">
            <v>1</v>
          </cell>
          <cell r="HI2">
            <v>0</v>
          </cell>
          <cell r="HJ2">
            <v>716</v>
          </cell>
          <cell r="HK2">
            <v>728</v>
          </cell>
          <cell r="HL2">
            <v>726</v>
          </cell>
          <cell r="HM2">
            <v>733</v>
          </cell>
          <cell r="HN2">
            <v>777</v>
          </cell>
          <cell r="HO2">
            <v>705</v>
          </cell>
          <cell r="HP2">
            <v>786</v>
          </cell>
          <cell r="HQ2">
            <v>688</v>
          </cell>
          <cell r="HR2">
            <v>710</v>
          </cell>
          <cell r="HS2">
            <v>663</v>
          </cell>
          <cell r="HT2">
            <v>742</v>
          </cell>
          <cell r="HU2">
            <v>694</v>
          </cell>
          <cell r="HV2">
            <v>752</v>
          </cell>
          <cell r="HW2">
            <v>714</v>
          </cell>
          <cell r="HX2">
            <v>718</v>
          </cell>
          <cell r="HY2">
            <v>740</v>
          </cell>
          <cell r="HZ2">
            <v>752</v>
          </cell>
          <cell r="IA2">
            <v>775</v>
          </cell>
          <cell r="IB2">
            <v>778</v>
          </cell>
          <cell r="IC2">
            <v>785</v>
          </cell>
          <cell r="ID2">
            <v>903</v>
          </cell>
          <cell r="IE2">
            <v>914</v>
          </cell>
          <cell r="IF2">
            <v>969</v>
          </cell>
          <cell r="IG2">
            <v>979</v>
          </cell>
          <cell r="IH2">
            <v>947</v>
          </cell>
          <cell r="II2">
            <v>970</v>
          </cell>
          <cell r="IJ2">
            <v>1037</v>
          </cell>
          <cell r="IK2">
            <v>1020</v>
          </cell>
          <cell r="IL2">
            <v>1042</v>
          </cell>
          <cell r="IM2">
            <v>1040</v>
          </cell>
          <cell r="IN2">
            <v>1037</v>
          </cell>
          <cell r="IO2">
            <v>1094</v>
          </cell>
          <cell r="IP2">
            <v>1046</v>
          </cell>
          <cell r="IQ2">
            <v>1077</v>
          </cell>
          <cell r="IR2">
            <v>1115</v>
          </cell>
          <cell r="IS2">
            <v>1061</v>
          </cell>
          <cell r="IT2">
            <v>1038</v>
          </cell>
          <cell r="IU2">
            <v>1017</v>
          </cell>
          <cell r="IV2">
            <v>1097</v>
          </cell>
          <cell r="IW2">
            <v>1112</v>
          </cell>
          <cell r="IX2">
            <v>1084</v>
          </cell>
          <cell r="IY2">
            <v>1097</v>
          </cell>
          <cell r="IZ2">
            <v>1105</v>
          </cell>
          <cell r="JA2">
            <v>1112</v>
          </cell>
          <cell r="JB2">
            <v>1224</v>
          </cell>
          <cell r="JC2">
            <v>1202</v>
          </cell>
          <cell r="JD2">
            <v>1375</v>
          </cell>
          <cell r="JE2">
            <v>1402</v>
          </cell>
          <cell r="JF2">
            <v>1545</v>
          </cell>
          <cell r="JG2">
            <v>1609</v>
          </cell>
          <cell r="JH2">
            <v>1547</v>
          </cell>
          <cell r="JI2">
            <v>1475</v>
          </cell>
          <cell r="JJ2">
            <v>1392</v>
          </cell>
          <cell r="JK2">
            <v>1330</v>
          </cell>
          <cell r="JL2">
            <v>1297</v>
          </cell>
          <cell r="JM2">
            <v>1163</v>
          </cell>
          <cell r="JN2">
            <v>984</v>
          </cell>
          <cell r="JO2">
            <v>1040</v>
          </cell>
          <cell r="JP2">
            <v>971</v>
          </cell>
          <cell r="JQ2">
            <v>921</v>
          </cell>
          <cell r="JR2">
            <v>885</v>
          </cell>
          <cell r="JS2">
            <v>826</v>
          </cell>
          <cell r="JT2">
            <v>803</v>
          </cell>
          <cell r="JU2">
            <v>827</v>
          </cell>
          <cell r="JV2">
            <v>797</v>
          </cell>
          <cell r="JW2">
            <v>792</v>
          </cell>
          <cell r="JX2">
            <v>784</v>
          </cell>
          <cell r="JY2">
            <v>867</v>
          </cell>
          <cell r="JZ2">
            <v>822</v>
          </cell>
          <cell r="KA2">
            <v>910</v>
          </cell>
          <cell r="KB2">
            <v>1033</v>
          </cell>
          <cell r="KC2">
            <v>1089</v>
          </cell>
          <cell r="KD2">
            <v>1262</v>
          </cell>
          <cell r="KE2">
            <v>1336</v>
          </cell>
          <cell r="KF2">
            <v>1389</v>
          </cell>
          <cell r="KG2">
            <v>1274</v>
          </cell>
          <cell r="KH2">
            <v>730</v>
          </cell>
          <cell r="KI2">
            <v>911</v>
          </cell>
          <cell r="KJ2">
            <v>1057</v>
          </cell>
          <cell r="KK2">
            <v>1044</v>
          </cell>
          <cell r="KL2">
            <v>1056</v>
          </cell>
          <cell r="KM2">
            <v>939</v>
          </cell>
          <cell r="KN2">
            <v>762</v>
          </cell>
          <cell r="KO2">
            <v>606</v>
          </cell>
          <cell r="KP2">
            <v>607</v>
          </cell>
          <cell r="KQ2">
            <v>542</v>
          </cell>
          <cell r="KR2">
            <v>518</v>
          </cell>
          <cell r="KS2">
            <v>374</v>
          </cell>
          <cell r="KT2">
            <v>336</v>
          </cell>
          <cell r="KU2">
            <v>281</v>
          </cell>
          <cell r="KV2">
            <v>227</v>
          </cell>
          <cell r="KW2">
            <v>192</v>
          </cell>
          <cell r="KX2">
            <v>136</v>
          </cell>
          <cell r="KY2">
            <v>124</v>
          </cell>
          <cell r="KZ2">
            <v>76</v>
          </cell>
          <cell r="LA2">
            <v>75</v>
          </cell>
          <cell r="LB2">
            <v>43</v>
          </cell>
          <cell r="LC2">
            <v>36</v>
          </cell>
          <cell r="LD2">
            <v>26</v>
          </cell>
          <cell r="LE2">
            <v>15</v>
          </cell>
          <cell r="LF2">
            <v>22</v>
          </cell>
          <cell r="LG2">
            <v>7</v>
          </cell>
          <cell r="LH2">
            <v>12</v>
          </cell>
          <cell r="LI2">
            <v>0</v>
          </cell>
          <cell r="LJ2">
            <v>1</v>
          </cell>
          <cell r="LK2">
            <v>0</v>
          </cell>
          <cell r="LL2">
            <v>1</v>
          </cell>
          <cell r="LM2">
            <v>0</v>
          </cell>
          <cell r="LN2">
            <v>1814</v>
          </cell>
          <cell r="LO2">
            <v>1852</v>
          </cell>
          <cell r="LP2">
            <v>1809</v>
          </cell>
          <cell r="LQ2">
            <v>1969</v>
          </cell>
          <cell r="LR2">
            <v>2450</v>
          </cell>
          <cell r="LS2">
            <v>2607</v>
          </cell>
          <cell r="LT2">
            <v>2695</v>
          </cell>
          <cell r="LU2">
            <v>2705</v>
          </cell>
          <cell r="LV2">
            <v>2896</v>
          </cell>
          <cell r="LW2">
            <v>3729</v>
          </cell>
          <cell r="LX2">
            <v>3686</v>
          </cell>
          <cell r="LY2">
            <v>2678</v>
          </cell>
          <cell r="LZ2">
            <v>2128</v>
          </cell>
          <cell r="MA2">
            <v>1968</v>
          </cell>
          <cell r="MB2">
            <v>2824</v>
          </cell>
          <cell r="MC2">
            <v>2190</v>
          </cell>
          <cell r="MD2">
            <v>1731</v>
          </cell>
          <cell r="ME2">
            <v>789</v>
          </cell>
          <cell r="MF2">
            <v>215</v>
          </cell>
          <cell r="MG2">
            <v>34</v>
          </cell>
          <cell r="MH2">
            <v>6</v>
          </cell>
          <cell r="MI2">
            <v>1866</v>
          </cell>
          <cell r="MJ2">
            <v>1700</v>
          </cell>
          <cell r="MK2">
            <v>1811</v>
          </cell>
          <cell r="ML2">
            <v>1861</v>
          </cell>
          <cell r="MM2">
            <v>2262</v>
          </cell>
          <cell r="MN2">
            <v>2502</v>
          </cell>
          <cell r="MO2">
            <v>2674</v>
          </cell>
          <cell r="MP2">
            <v>2620</v>
          </cell>
          <cell r="MQ2">
            <v>2726</v>
          </cell>
          <cell r="MR2">
            <v>3404</v>
          </cell>
          <cell r="MS2">
            <v>3355</v>
          </cell>
          <cell r="MT2">
            <v>2401</v>
          </cell>
          <cell r="MU2">
            <v>2010</v>
          </cell>
          <cell r="MV2">
            <v>2207</v>
          </cell>
          <cell r="MW2">
            <v>3285</v>
          </cell>
          <cell r="MX2">
            <v>2826</v>
          </cell>
          <cell r="MY2">
            <v>2239</v>
          </cell>
          <cell r="MZ2">
            <v>1262</v>
          </cell>
          <cell r="NA2">
            <v>540</v>
          </cell>
          <cell r="NB2">
            <v>161</v>
          </cell>
          <cell r="NC2">
            <v>36</v>
          </cell>
          <cell r="ND2">
            <v>1</v>
          </cell>
          <cell r="NE2">
            <v>3680</v>
          </cell>
          <cell r="NF2">
            <v>3552</v>
          </cell>
          <cell r="NG2">
            <v>3620</v>
          </cell>
          <cell r="NH2">
            <v>3830</v>
          </cell>
          <cell r="NI2">
            <v>4712</v>
          </cell>
          <cell r="NJ2">
            <v>5109</v>
          </cell>
          <cell r="NK2">
            <v>5369</v>
          </cell>
          <cell r="NL2">
            <v>5325</v>
          </cell>
          <cell r="NM2">
            <v>5622</v>
          </cell>
          <cell r="NN2">
            <v>7133</v>
          </cell>
          <cell r="NO2">
            <v>7041</v>
          </cell>
          <cell r="NP2">
            <v>5079</v>
          </cell>
          <cell r="NQ2">
            <v>4138</v>
          </cell>
          <cell r="NR2">
            <v>4175</v>
          </cell>
          <cell r="NS2">
            <v>6109</v>
          </cell>
          <cell r="NT2">
            <v>5016</v>
          </cell>
          <cell r="NU2">
            <v>3970</v>
          </cell>
          <cell r="NV2">
            <v>2051</v>
          </cell>
          <cell r="NW2">
            <v>755</v>
          </cell>
          <cell r="NX2">
            <v>195</v>
          </cell>
          <cell r="NY2">
            <v>42</v>
          </cell>
          <cell r="NZ2">
            <v>1</v>
          </cell>
          <cell r="OA2">
            <v>9757</v>
          </cell>
          <cell r="OB2">
            <v>12557</v>
          </cell>
          <cell r="OC2">
            <v>22314</v>
          </cell>
          <cell r="OD2">
            <v>25.8</v>
          </cell>
          <cell r="OE2">
            <v>42775</v>
          </cell>
          <cell r="OF2">
            <v>43749</v>
          </cell>
          <cell r="OG2">
            <v>86524</v>
          </cell>
          <cell r="OH2">
            <v>42393</v>
          </cell>
          <cell r="OI2">
            <v>44.3</v>
          </cell>
          <cell r="OJ2">
            <v>46.7</v>
          </cell>
          <cell r="OK2">
            <v>45.5</v>
          </cell>
          <cell r="OL2" t="str">
            <v>令和 4年 8月 2日</v>
          </cell>
          <cell r="OM2" t="str">
            <v>※外国人を含めた集計です。</v>
          </cell>
          <cell r="ON2">
            <v>5475</v>
          </cell>
          <cell r="OO2">
            <v>5377</v>
          </cell>
          <cell r="OP2">
            <v>10852</v>
          </cell>
          <cell r="OQ2">
            <v>27543</v>
          </cell>
          <cell r="OR2">
            <v>25815</v>
          </cell>
          <cell r="OS2">
            <v>53358</v>
          </cell>
          <cell r="OT2">
            <v>4965</v>
          </cell>
          <cell r="OU2">
            <v>7065</v>
          </cell>
          <cell r="OV2">
            <v>12030</v>
          </cell>
          <cell r="OW2">
            <v>13.9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workbookViewId="0">
      <selection activeCell="F4" sqref="F4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128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6">
        <v>364</v>
      </c>
      <c r="C3" s="6">
        <v>381</v>
      </c>
      <c r="D3" s="6">
        <v>745</v>
      </c>
      <c r="E3" s="3"/>
    </row>
    <row r="4" spans="1:7" x14ac:dyDescent="0.4">
      <c r="A4" s="4" t="s">
        <v>5</v>
      </c>
      <c r="B4" s="6">
        <v>367</v>
      </c>
      <c r="C4" s="6">
        <v>385</v>
      </c>
      <c r="D4" s="6">
        <v>752</v>
      </c>
      <c r="E4" s="3"/>
    </row>
    <row r="5" spans="1:7" x14ac:dyDescent="0.4">
      <c r="A5" s="4" t="s">
        <v>6</v>
      </c>
      <c r="B5" s="6">
        <v>382</v>
      </c>
      <c r="C5" s="6">
        <v>353</v>
      </c>
      <c r="D5" s="6">
        <v>735</v>
      </c>
      <c r="E5" s="3"/>
    </row>
    <row r="6" spans="1:7" x14ac:dyDescent="0.4">
      <c r="A6" s="4" t="s">
        <v>7</v>
      </c>
      <c r="B6" s="6">
        <v>385</v>
      </c>
      <c r="C6" s="6">
        <v>379</v>
      </c>
      <c r="D6" s="6">
        <v>764</v>
      </c>
      <c r="E6" s="3"/>
    </row>
    <row r="7" spans="1:7" x14ac:dyDescent="0.4">
      <c r="A7" s="4" t="s">
        <v>8</v>
      </c>
      <c r="B7" s="6">
        <v>397</v>
      </c>
      <c r="C7" s="6">
        <v>354</v>
      </c>
      <c r="D7" s="6">
        <v>751</v>
      </c>
      <c r="E7" s="3"/>
    </row>
    <row r="8" spans="1:7" x14ac:dyDescent="0.4">
      <c r="A8" s="4" t="s">
        <v>9</v>
      </c>
      <c r="B8" s="6">
        <v>393</v>
      </c>
      <c r="C8" s="6">
        <v>375</v>
      </c>
      <c r="D8" s="6">
        <v>768</v>
      </c>
      <c r="E8" s="3"/>
    </row>
    <row r="9" spans="1:7" x14ac:dyDescent="0.4">
      <c r="A9" s="4" t="s">
        <v>10</v>
      </c>
      <c r="B9" s="6">
        <v>373</v>
      </c>
      <c r="C9" s="6">
        <v>342</v>
      </c>
      <c r="D9" s="6">
        <v>715</v>
      </c>
      <c r="E9" s="3"/>
    </row>
    <row r="10" spans="1:7" x14ac:dyDescent="0.4">
      <c r="A10" s="4" t="s">
        <v>11</v>
      </c>
      <c r="B10" s="6">
        <v>346</v>
      </c>
      <c r="C10" s="6">
        <v>368</v>
      </c>
      <c r="D10" s="6">
        <v>714</v>
      </c>
      <c r="E10" s="3"/>
    </row>
    <row r="11" spans="1:7" x14ac:dyDescent="0.4">
      <c r="A11" s="4" t="s">
        <v>12</v>
      </c>
      <c r="B11" s="6">
        <v>377</v>
      </c>
      <c r="C11" s="6">
        <v>324</v>
      </c>
      <c r="D11" s="6">
        <v>701</v>
      </c>
      <c r="E11" s="3"/>
    </row>
    <row r="12" spans="1:7" x14ac:dyDescent="0.4">
      <c r="A12" s="4" t="s">
        <v>13</v>
      </c>
      <c r="B12" s="6">
        <v>350</v>
      </c>
      <c r="C12" s="6">
        <v>329</v>
      </c>
      <c r="D12" s="6">
        <v>679</v>
      </c>
      <c r="E12" s="3"/>
    </row>
    <row r="13" spans="1:7" x14ac:dyDescent="0.4">
      <c r="A13" s="4" t="s">
        <v>14</v>
      </c>
      <c r="B13" s="6">
        <v>347</v>
      </c>
      <c r="C13" s="6">
        <v>369</v>
      </c>
      <c r="D13" s="6">
        <v>716</v>
      </c>
      <c r="E13" s="3"/>
    </row>
    <row r="14" spans="1:7" x14ac:dyDescent="0.4">
      <c r="A14" s="4" t="s">
        <v>15</v>
      </c>
      <c r="B14" s="6">
        <v>370</v>
      </c>
      <c r="C14" s="6">
        <v>355</v>
      </c>
      <c r="D14" s="6">
        <v>725</v>
      </c>
      <c r="E14" s="3"/>
    </row>
    <row r="15" spans="1:7" x14ac:dyDescent="0.4">
      <c r="A15" s="4" t="s">
        <v>16</v>
      </c>
      <c r="B15" s="6">
        <v>391</v>
      </c>
      <c r="C15" s="6">
        <v>351</v>
      </c>
      <c r="D15" s="6">
        <v>742</v>
      </c>
      <c r="E15" s="3"/>
    </row>
    <row r="16" spans="1:7" x14ac:dyDescent="0.4">
      <c r="A16" s="4" t="s">
        <v>17</v>
      </c>
      <c r="B16" s="6">
        <v>322</v>
      </c>
      <c r="C16" s="6">
        <v>355</v>
      </c>
      <c r="D16" s="6">
        <v>677</v>
      </c>
      <c r="E16" s="3"/>
    </row>
    <row r="17" spans="1:5" x14ac:dyDescent="0.4">
      <c r="A17" s="4" t="s">
        <v>18</v>
      </c>
      <c r="B17" s="6">
        <v>379</v>
      </c>
      <c r="C17" s="6">
        <v>377</v>
      </c>
      <c r="D17" s="6">
        <v>756</v>
      </c>
      <c r="E17" s="3"/>
    </row>
    <row r="18" spans="1:5" x14ac:dyDescent="0.4">
      <c r="A18" s="4" t="s">
        <v>19</v>
      </c>
      <c r="B18" s="6">
        <v>411</v>
      </c>
      <c r="C18" s="6">
        <v>352</v>
      </c>
      <c r="D18" s="6">
        <v>763</v>
      </c>
      <c r="E18" s="3"/>
    </row>
    <row r="19" spans="1:5" x14ac:dyDescent="0.4">
      <c r="A19" s="4" t="s">
        <v>20</v>
      </c>
      <c r="B19" s="6">
        <v>369</v>
      </c>
      <c r="C19" s="6">
        <v>378</v>
      </c>
      <c r="D19" s="6">
        <v>747</v>
      </c>
      <c r="E19" s="3"/>
    </row>
    <row r="20" spans="1:5" x14ac:dyDescent="0.4">
      <c r="A20" s="4" t="s">
        <v>21</v>
      </c>
      <c r="B20" s="6">
        <v>404</v>
      </c>
      <c r="C20" s="6">
        <v>358</v>
      </c>
      <c r="D20" s="6">
        <v>762</v>
      </c>
      <c r="E20" s="3"/>
    </row>
    <row r="21" spans="1:5" x14ac:dyDescent="0.4">
      <c r="A21" s="4" t="s">
        <v>22</v>
      </c>
      <c r="B21" s="6">
        <v>382</v>
      </c>
      <c r="C21" s="6">
        <v>377</v>
      </c>
      <c r="D21" s="6">
        <v>759</v>
      </c>
      <c r="E21" s="3"/>
    </row>
    <row r="22" spans="1:5" x14ac:dyDescent="0.4">
      <c r="A22" s="4" t="s">
        <v>23</v>
      </c>
      <c r="B22" s="6">
        <v>413</v>
      </c>
      <c r="C22" s="6">
        <v>404</v>
      </c>
      <c r="D22" s="6">
        <v>817</v>
      </c>
      <c r="E22" s="3"/>
    </row>
    <row r="23" spans="1:5" x14ac:dyDescent="0.4">
      <c r="A23" s="4" t="s">
        <v>24</v>
      </c>
      <c r="B23" s="6">
        <v>481</v>
      </c>
      <c r="C23" s="6">
        <v>420</v>
      </c>
      <c r="D23" s="6">
        <v>901</v>
      </c>
      <c r="E23" s="3"/>
    </row>
    <row r="24" spans="1:5" x14ac:dyDescent="0.4">
      <c r="A24" s="4" t="s">
        <v>25</v>
      </c>
      <c r="B24" s="6">
        <v>496</v>
      </c>
      <c r="C24" s="6">
        <v>427</v>
      </c>
      <c r="D24" s="6">
        <v>923</v>
      </c>
      <c r="E24" s="3"/>
    </row>
    <row r="25" spans="1:5" x14ac:dyDescent="0.4">
      <c r="A25" s="4" t="s">
        <v>26</v>
      </c>
      <c r="B25" s="6">
        <v>466</v>
      </c>
      <c r="C25" s="6">
        <v>484</v>
      </c>
      <c r="D25" s="6">
        <v>950</v>
      </c>
      <c r="E25" s="3"/>
    </row>
    <row r="26" spans="1:5" x14ac:dyDescent="0.4">
      <c r="A26" s="4" t="s">
        <v>27</v>
      </c>
      <c r="B26" s="6">
        <v>509</v>
      </c>
      <c r="C26" s="6">
        <v>467</v>
      </c>
      <c r="D26" s="6">
        <v>976</v>
      </c>
      <c r="E26" s="3"/>
    </row>
    <row r="27" spans="1:5" x14ac:dyDescent="0.4">
      <c r="A27" s="4" t="s">
        <v>28</v>
      </c>
      <c r="B27" s="6">
        <v>465</v>
      </c>
      <c r="C27" s="6">
        <v>443</v>
      </c>
      <c r="D27" s="6">
        <v>908</v>
      </c>
      <c r="E27" s="3"/>
    </row>
    <row r="28" spans="1:5" x14ac:dyDescent="0.4">
      <c r="A28" s="4" t="s">
        <v>29</v>
      </c>
      <c r="B28" s="6">
        <v>525</v>
      </c>
      <c r="C28" s="6">
        <v>505</v>
      </c>
      <c r="D28" s="6">
        <v>1030</v>
      </c>
      <c r="E28" s="3"/>
    </row>
    <row r="29" spans="1:5" x14ac:dyDescent="0.4">
      <c r="A29" s="4" t="s">
        <v>30</v>
      </c>
      <c r="B29" s="6">
        <v>513</v>
      </c>
      <c r="C29" s="6">
        <v>467</v>
      </c>
      <c r="D29" s="6">
        <v>980</v>
      </c>
      <c r="E29" s="3"/>
    </row>
    <row r="30" spans="1:5" x14ac:dyDescent="0.4">
      <c r="A30" s="4" t="s">
        <v>31</v>
      </c>
      <c r="B30" s="6">
        <v>530</v>
      </c>
      <c r="C30" s="6">
        <v>516</v>
      </c>
      <c r="D30" s="6">
        <v>1046</v>
      </c>
      <c r="E30" s="3"/>
    </row>
    <row r="31" spans="1:5" x14ac:dyDescent="0.4">
      <c r="A31" s="4" t="s">
        <v>32</v>
      </c>
      <c r="B31" s="6">
        <v>556</v>
      </c>
      <c r="C31" s="6">
        <v>498</v>
      </c>
      <c r="D31" s="6">
        <v>1054</v>
      </c>
      <c r="E31" s="3"/>
    </row>
    <row r="32" spans="1:5" x14ac:dyDescent="0.4">
      <c r="A32" s="4" t="s">
        <v>33</v>
      </c>
      <c r="B32" s="6">
        <v>481</v>
      </c>
      <c r="C32" s="6">
        <v>516</v>
      </c>
      <c r="D32" s="6">
        <v>997</v>
      </c>
      <c r="E32" s="3"/>
    </row>
    <row r="33" spans="1:5" x14ac:dyDescent="0.4">
      <c r="A33" s="4" t="s">
        <v>34</v>
      </c>
      <c r="B33" s="6">
        <v>538</v>
      </c>
      <c r="C33" s="6">
        <v>521</v>
      </c>
      <c r="D33" s="6">
        <v>1059</v>
      </c>
      <c r="E33" s="3"/>
    </row>
    <row r="34" spans="1:5" x14ac:dyDescent="0.4">
      <c r="A34" s="4" t="s">
        <v>35</v>
      </c>
      <c r="B34" s="6">
        <v>543</v>
      </c>
      <c r="C34" s="6">
        <v>580</v>
      </c>
      <c r="D34" s="6">
        <v>1123</v>
      </c>
      <c r="E34" s="3"/>
    </row>
    <row r="35" spans="1:5" x14ac:dyDescent="0.4">
      <c r="A35" s="4" t="s">
        <v>36</v>
      </c>
      <c r="B35" s="6">
        <v>508</v>
      </c>
      <c r="C35" s="6">
        <v>507</v>
      </c>
      <c r="D35" s="6">
        <v>1015</v>
      </c>
      <c r="E35" s="3"/>
    </row>
    <row r="36" spans="1:5" x14ac:dyDescent="0.4">
      <c r="A36" s="4" t="s">
        <v>37</v>
      </c>
      <c r="B36" s="6">
        <v>595</v>
      </c>
      <c r="C36" s="6">
        <v>537</v>
      </c>
      <c r="D36" s="6">
        <v>1132</v>
      </c>
      <c r="E36" s="3"/>
    </row>
    <row r="37" spans="1:5" x14ac:dyDescent="0.4">
      <c r="A37" s="4" t="s">
        <v>38</v>
      </c>
      <c r="B37" s="6">
        <v>533</v>
      </c>
      <c r="C37" s="6">
        <v>527</v>
      </c>
      <c r="D37" s="6">
        <v>1060</v>
      </c>
      <c r="E37" s="3"/>
    </row>
    <row r="38" spans="1:5" x14ac:dyDescent="0.4">
      <c r="A38" s="4" t="s">
        <v>39</v>
      </c>
      <c r="B38" s="6">
        <v>529</v>
      </c>
      <c r="C38" s="6">
        <v>515</v>
      </c>
      <c r="D38" s="6">
        <v>1044</v>
      </c>
      <c r="E38" s="3"/>
    </row>
    <row r="39" spans="1:5" x14ac:dyDescent="0.4">
      <c r="A39" s="4" t="s">
        <v>40</v>
      </c>
      <c r="B39" s="6">
        <v>558</v>
      </c>
      <c r="C39" s="6">
        <v>527</v>
      </c>
      <c r="D39" s="6">
        <v>1085</v>
      </c>
      <c r="E39" s="3"/>
    </row>
    <row r="40" spans="1:5" x14ac:dyDescent="0.4">
      <c r="A40" s="4" t="s">
        <v>41</v>
      </c>
      <c r="B40" s="6">
        <v>550</v>
      </c>
      <c r="C40" s="6">
        <v>474</v>
      </c>
      <c r="D40" s="6">
        <v>1024</v>
      </c>
      <c r="E40" s="3"/>
    </row>
    <row r="41" spans="1:5" x14ac:dyDescent="0.4">
      <c r="A41" s="4" t="s">
        <v>42</v>
      </c>
      <c r="B41" s="6">
        <v>536</v>
      </c>
      <c r="C41" s="6">
        <v>546</v>
      </c>
      <c r="D41" s="6">
        <v>1082</v>
      </c>
      <c r="E41" s="3"/>
    </row>
    <row r="42" spans="1:5" x14ac:dyDescent="0.4">
      <c r="A42" s="4" t="s">
        <v>43</v>
      </c>
      <c r="B42" s="6">
        <v>586</v>
      </c>
      <c r="C42" s="6">
        <v>565</v>
      </c>
      <c r="D42" s="6">
        <v>1151</v>
      </c>
      <c r="E42" s="3"/>
    </row>
    <row r="43" spans="1:5" x14ac:dyDescent="0.4">
      <c r="A43" s="4" t="s">
        <v>44</v>
      </c>
      <c r="B43" s="6">
        <v>534</v>
      </c>
      <c r="C43" s="6">
        <v>534</v>
      </c>
      <c r="D43" s="6">
        <v>1068</v>
      </c>
      <c r="E43" s="3"/>
    </row>
    <row r="44" spans="1:5" x14ac:dyDescent="0.4">
      <c r="A44" s="4" t="s">
        <v>45</v>
      </c>
      <c r="B44" s="6">
        <v>582</v>
      </c>
      <c r="C44" s="6">
        <v>535</v>
      </c>
      <c r="D44" s="6">
        <v>1117</v>
      </c>
      <c r="E44" s="3"/>
    </row>
    <row r="45" spans="1:5" x14ac:dyDescent="0.4">
      <c r="A45" s="4" t="s">
        <v>46</v>
      </c>
      <c r="B45" s="6">
        <v>569</v>
      </c>
      <c r="C45" s="6">
        <v>548</v>
      </c>
      <c r="D45" s="6">
        <v>1117</v>
      </c>
      <c r="E45" s="3"/>
    </row>
    <row r="46" spans="1:5" x14ac:dyDescent="0.4">
      <c r="A46" s="4" t="s">
        <v>47</v>
      </c>
      <c r="B46" s="6">
        <v>591</v>
      </c>
      <c r="C46" s="6">
        <v>551</v>
      </c>
      <c r="D46" s="6">
        <v>1142</v>
      </c>
      <c r="E46" s="3"/>
    </row>
    <row r="47" spans="1:5" x14ac:dyDescent="0.4">
      <c r="A47" s="4" t="s">
        <v>48</v>
      </c>
      <c r="B47" s="6">
        <v>645</v>
      </c>
      <c r="C47" s="6">
        <v>595</v>
      </c>
      <c r="D47" s="6">
        <v>1240</v>
      </c>
      <c r="E47" s="3"/>
    </row>
    <row r="48" spans="1:5" x14ac:dyDescent="0.4">
      <c r="A48" s="4" t="s">
        <v>49</v>
      </c>
      <c r="B48" s="6">
        <v>650</v>
      </c>
      <c r="C48" s="6">
        <v>609</v>
      </c>
      <c r="D48" s="6">
        <v>1259</v>
      </c>
      <c r="E48" s="3"/>
    </row>
    <row r="49" spans="1:5" x14ac:dyDescent="0.4">
      <c r="A49" s="4" t="s">
        <v>50</v>
      </c>
      <c r="B49" s="6">
        <v>695</v>
      </c>
      <c r="C49" s="6">
        <v>668</v>
      </c>
      <c r="D49" s="6">
        <v>1363</v>
      </c>
      <c r="E49" s="3"/>
    </row>
    <row r="50" spans="1:5" x14ac:dyDescent="0.4">
      <c r="A50" s="4" t="s">
        <v>51</v>
      </c>
      <c r="B50" s="6">
        <v>779</v>
      </c>
      <c r="C50" s="6">
        <v>709</v>
      </c>
      <c r="D50" s="6">
        <v>1488</v>
      </c>
      <c r="E50" s="3"/>
    </row>
    <row r="51" spans="1:5" x14ac:dyDescent="0.4">
      <c r="A51" s="4" t="s">
        <v>52</v>
      </c>
      <c r="B51" s="6">
        <v>864</v>
      </c>
      <c r="C51" s="6">
        <v>762</v>
      </c>
      <c r="D51" s="6">
        <v>1626</v>
      </c>
      <c r="E51" s="3"/>
    </row>
    <row r="52" spans="1:5" x14ac:dyDescent="0.4">
      <c r="A52" s="4" t="s">
        <v>53</v>
      </c>
      <c r="B52" s="6">
        <v>816</v>
      </c>
      <c r="C52" s="6">
        <v>759</v>
      </c>
      <c r="D52" s="6">
        <v>1575</v>
      </c>
      <c r="E52" s="3"/>
    </row>
    <row r="53" spans="1:5" x14ac:dyDescent="0.4">
      <c r="A53" s="4" t="s">
        <v>54</v>
      </c>
      <c r="B53" s="6">
        <v>777</v>
      </c>
      <c r="C53" s="6">
        <v>739</v>
      </c>
      <c r="D53" s="6">
        <v>1516</v>
      </c>
      <c r="E53" s="3"/>
    </row>
    <row r="54" spans="1:5" x14ac:dyDescent="0.4">
      <c r="A54" s="4" t="s">
        <v>55</v>
      </c>
      <c r="B54" s="6">
        <v>740</v>
      </c>
      <c r="C54" s="6">
        <v>705</v>
      </c>
      <c r="D54" s="6">
        <v>1445</v>
      </c>
      <c r="E54" s="3"/>
    </row>
    <row r="55" spans="1:5" x14ac:dyDescent="0.4">
      <c r="A55" s="4" t="s">
        <v>56</v>
      </c>
      <c r="B55" s="6">
        <v>727</v>
      </c>
      <c r="C55" s="6">
        <v>613</v>
      </c>
      <c r="D55" s="6">
        <v>1340</v>
      </c>
      <c r="E55" s="3"/>
    </row>
    <row r="56" spans="1:5" x14ac:dyDescent="0.4">
      <c r="A56" s="4" t="s">
        <v>57</v>
      </c>
      <c r="B56" s="6">
        <v>682</v>
      </c>
      <c r="C56" s="6">
        <v>631</v>
      </c>
      <c r="D56" s="6">
        <v>1313</v>
      </c>
      <c r="E56" s="3"/>
    </row>
    <row r="57" spans="1:5" x14ac:dyDescent="0.4">
      <c r="A57" s="4" t="s">
        <v>58</v>
      </c>
      <c r="B57" s="6">
        <v>725</v>
      </c>
      <c r="C57" s="6">
        <v>611</v>
      </c>
      <c r="D57" s="6">
        <v>1336</v>
      </c>
      <c r="E57" s="3"/>
    </row>
    <row r="58" spans="1:5" x14ac:dyDescent="0.4">
      <c r="A58" s="4" t="s">
        <v>59</v>
      </c>
      <c r="B58" s="6">
        <v>495</v>
      </c>
      <c r="C58" s="6">
        <v>410</v>
      </c>
      <c r="D58" s="6">
        <v>905</v>
      </c>
      <c r="E58" s="3"/>
    </row>
    <row r="59" spans="1:5" x14ac:dyDescent="0.4">
      <c r="A59" s="4" t="s">
        <v>60</v>
      </c>
      <c r="B59" s="6">
        <v>580</v>
      </c>
      <c r="C59" s="6">
        <v>520</v>
      </c>
      <c r="D59" s="6">
        <v>1100</v>
      </c>
      <c r="E59" s="3"/>
    </row>
    <row r="60" spans="1:5" x14ac:dyDescent="0.4">
      <c r="A60" s="4" t="s">
        <v>61</v>
      </c>
      <c r="B60" s="6">
        <v>515</v>
      </c>
      <c r="C60" s="6">
        <v>481</v>
      </c>
      <c r="D60" s="6">
        <v>996</v>
      </c>
      <c r="E60" s="3"/>
    </row>
    <row r="61" spans="1:5" x14ac:dyDescent="0.4">
      <c r="A61" s="4" t="s">
        <v>62</v>
      </c>
      <c r="B61" s="6">
        <v>476</v>
      </c>
      <c r="C61" s="6">
        <v>477</v>
      </c>
      <c r="D61" s="6">
        <v>953</v>
      </c>
      <c r="E61" s="3"/>
    </row>
    <row r="62" spans="1:5" x14ac:dyDescent="0.4">
      <c r="A62" s="4" t="s">
        <v>63</v>
      </c>
      <c r="B62" s="6">
        <v>466</v>
      </c>
      <c r="C62" s="6">
        <v>434</v>
      </c>
      <c r="D62" s="6">
        <v>900</v>
      </c>
      <c r="E62" s="3"/>
    </row>
    <row r="63" spans="1:5" x14ac:dyDescent="0.4">
      <c r="A63" s="4" t="s">
        <v>64</v>
      </c>
      <c r="B63" s="6">
        <v>433</v>
      </c>
      <c r="C63" s="6">
        <v>426</v>
      </c>
      <c r="D63" s="6">
        <v>859</v>
      </c>
      <c r="E63" s="3"/>
    </row>
    <row r="64" spans="1:5" x14ac:dyDescent="0.4">
      <c r="A64" s="4" t="s">
        <v>65</v>
      </c>
      <c r="B64" s="6">
        <v>440</v>
      </c>
      <c r="C64" s="6">
        <v>395</v>
      </c>
      <c r="D64" s="6">
        <v>835</v>
      </c>
      <c r="E64" s="3"/>
    </row>
    <row r="65" spans="1:5" x14ac:dyDescent="0.4">
      <c r="A65" s="4" t="s">
        <v>66</v>
      </c>
      <c r="B65" s="6">
        <v>395</v>
      </c>
      <c r="C65" s="6">
        <v>381</v>
      </c>
      <c r="D65" s="6">
        <v>776</v>
      </c>
      <c r="E65" s="3"/>
    </row>
    <row r="66" spans="1:5" x14ac:dyDescent="0.4">
      <c r="A66" s="4" t="s">
        <v>67</v>
      </c>
      <c r="B66" s="6">
        <v>452</v>
      </c>
      <c r="C66" s="6">
        <v>418</v>
      </c>
      <c r="D66" s="6">
        <v>870</v>
      </c>
      <c r="E66" s="3"/>
    </row>
    <row r="67" spans="1:5" x14ac:dyDescent="0.4">
      <c r="A67" s="4" t="s">
        <v>68</v>
      </c>
      <c r="B67" s="6">
        <v>384</v>
      </c>
      <c r="C67" s="6">
        <v>388</v>
      </c>
      <c r="D67" s="6">
        <v>772</v>
      </c>
      <c r="E67" s="3"/>
    </row>
    <row r="68" spans="1:5" x14ac:dyDescent="0.4">
      <c r="A68" s="4" t="s">
        <v>69</v>
      </c>
      <c r="B68" s="6">
        <v>388</v>
      </c>
      <c r="C68" s="6">
        <v>406</v>
      </c>
      <c r="D68" s="6">
        <v>794</v>
      </c>
      <c r="E68" s="3"/>
    </row>
    <row r="69" spans="1:5" x14ac:dyDescent="0.4">
      <c r="A69" s="4" t="s">
        <v>70</v>
      </c>
      <c r="B69" s="6">
        <v>394</v>
      </c>
      <c r="C69" s="6">
        <v>412</v>
      </c>
      <c r="D69" s="6">
        <v>806</v>
      </c>
      <c r="E69" s="3"/>
    </row>
    <row r="70" spans="1:5" x14ac:dyDescent="0.4">
      <c r="A70" s="4" t="s">
        <v>71</v>
      </c>
      <c r="B70" s="6">
        <v>410</v>
      </c>
      <c r="C70" s="6">
        <v>449</v>
      </c>
      <c r="D70" s="6">
        <v>859</v>
      </c>
      <c r="E70" s="3"/>
    </row>
    <row r="71" spans="1:5" x14ac:dyDescent="0.4">
      <c r="A71" s="4" t="s">
        <v>72</v>
      </c>
      <c r="B71" s="6">
        <v>394</v>
      </c>
      <c r="C71" s="6">
        <v>469</v>
      </c>
      <c r="D71" s="6">
        <v>863</v>
      </c>
      <c r="E71" s="3"/>
    </row>
    <row r="72" spans="1:5" x14ac:dyDescent="0.4">
      <c r="A72" s="4" t="s">
        <v>73</v>
      </c>
      <c r="B72" s="6">
        <v>457</v>
      </c>
      <c r="C72" s="6">
        <v>521</v>
      </c>
      <c r="D72" s="6">
        <v>978</v>
      </c>
      <c r="E72" s="3"/>
    </row>
    <row r="73" spans="1:5" x14ac:dyDescent="0.4">
      <c r="A73" s="4" t="s">
        <v>74</v>
      </c>
      <c r="B73" s="6">
        <v>501</v>
      </c>
      <c r="C73" s="6">
        <v>572</v>
      </c>
      <c r="D73" s="6">
        <v>1073</v>
      </c>
      <c r="E73" s="3"/>
    </row>
    <row r="74" spans="1:5" x14ac:dyDescent="0.4">
      <c r="A74" s="4" t="s">
        <v>75</v>
      </c>
      <c r="B74" s="6">
        <v>553</v>
      </c>
      <c r="C74" s="6">
        <v>611</v>
      </c>
      <c r="D74" s="6">
        <v>1164</v>
      </c>
      <c r="E74" s="3"/>
    </row>
    <row r="75" spans="1:5" x14ac:dyDescent="0.4">
      <c r="A75" s="4" t="s">
        <v>76</v>
      </c>
      <c r="B75" s="6">
        <v>611</v>
      </c>
      <c r="C75" s="6">
        <v>730</v>
      </c>
      <c r="D75" s="6">
        <v>1341</v>
      </c>
      <c r="E75" s="3"/>
    </row>
    <row r="76" spans="1:5" x14ac:dyDescent="0.4">
      <c r="A76" s="4" t="s">
        <v>77</v>
      </c>
      <c r="B76" s="6">
        <v>620</v>
      </c>
      <c r="C76" s="6">
        <v>749</v>
      </c>
      <c r="D76" s="6">
        <v>1369</v>
      </c>
      <c r="E76" s="3"/>
    </row>
    <row r="77" spans="1:5" x14ac:dyDescent="0.4">
      <c r="A77" s="4" t="s">
        <v>78</v>
      </c>
      <c r="B77" s="6">
        <v>650</v>
      </c>
      <c r="C77" s="6">
        <v>753</v>
      </c>
      <c r="D77" s="6">
        <v>1403</v>
      </c>
      <c r="E77" s="3"/>
    </row>
    <row r="78" spans="1:5" x14ac:dyDescent="0.4">
      <c r="A78" s="4" t="s">
        <v>79</v>
      </c>
      <c r="B78" s="6">
        <v>430</v>
      </c>
      <c r="C78" s="6">
        <v>513</v>
      </c>
      <c r="D78" s="6">
        <v>943</v>
      </c>
      <c r="E78" s="3"/>
    </row>
    <row r="79" spans="1:5" x14ac:dyDescent="0.4">
      <c r="A79" s="4" t="s">
        <v>80</v>
      </c>
      <c r="B79" s="6">
        <v>348</v>
      </c>
      <c r="C79" s="6">
        <v>470</v>
      </c>
      <c r="D79" s="6">
        <v>818</v>
      </c>
      <c r="E79" s="3"/>
    </row>
    <row r="80" spans="1:5" x14ac:dyDescent="0.4">
      <c r="A80" s="4" t="s">
        <v>81</v>
      </c>
      <c r="B80" s="6">
        <v>453</v>
      </c>
      <c r="C80" s="6">
        <v>575</v>
      </c>
      <c r="D80" s="6">
        <v>1028</v>
      </c>
      <c r="E80" s="3"/>
    </row>
    <row r="81" spans="1:5" x14ac:dyDescent="0.4">
      <c r="A81" s="4" t="s">
        <v>82</v>
      </c>
      <c r="B81" s="6">
        <v>475</v>
      </c>
      <c r="C81" s="6">
        <v>612</v>
      </c>
      <c r="D81" s="6">
        <v>1087</v>
      </c>
      <c r="E81" s="3"/>
    </row>
    <row r="82" spans="1:5" x14ac:dyDescent="0.4">
      <c r="A82" s="4" t="s">
        <v>83</v>
      </c>
      <c r="B82" s="6">
        <v>446</v>
      </c>
      <c r="C82" s="6">
        <v>595</v>
      </c>
      <c r="D82" s="6">
        <v>1041</v>
      </c>
      <c r="E82" s="3"/>
    </row>
    <row r="83" spans="1:5" x14ac:dyDescent="0.4">
      <c r="A83" s="4" t="s">
        <v>84</v>
      </c>
      <c r="B83" s="6">
        <v>465</v>
      </c>
      <c r="C83" s="6">
        <v>567</v>
      </c>
      <c r="D83" s="6">
        <v>1032</v>
      </c>
      <c r="E83" s="3"/>
    </row>
    <row r="84" spans="1:5" x14ac:dyDescent="0.4">
      <c r="A84" s="4" t="s">
        <v>85</v>
      </c>
      <c r="B84" s="6">
        <v>380</v>
      </c>
      <c r="C84" s="6">
        <v>518</v>
      </c>
      <c r="D84" s="6">
        <v>898</v>
      </c>
      <c r="E84" s="3"/>
    </row>
    <row r="85" spans="1:5" x14ac:dyDescent="0.4">
      <c r="A85" s="4" t="s">
        <v>86</v>
      </c>
      <c r="B85" s="6">
        <v>314</v>
      </c>
      <c r="C85" s="6">
        <v>350</v>
      </c>
      <c r="D85" s="6">
        <v>664</v>
      </c>
      <c r="E85" s="3"/>
    </row>
    <row r="86" spans="1:5" x14ac:dyDescent="0.4">
      <c r="A86" s="4" t="s">
        <v>87</v>
      </c>
      <c r="B86" s="6">
        <v>262</v>
      </c>
      <c r="C86" s="6">
        <v>347</v>
      </c>
      <c r="D86" s="6">
        <v>609</v>
      </c>
      <c r="E86" s="3"/>
    </row>
    <row r="87" spans="1:5" x14ac:dyDescent="0.4">
      <c r="A87" s="4" t="s">
        <v>88</v>
      </c>
      <c r="B87" s="6">
        <v>284</v>
      </c>
      <c r="C87" s="6">
        <v>351</v>
      </c>
      <c r="D87" s="6">
        <v>635</v>
      </c>
      <c r="E87" s="3"/>
    </row>
    <row r="88" spans="1:5" x14ac:dyDescent="0.4">
      <c r="A88" s="4" t="s">
        <v>89</v>
      </c>
      <c r="B88" s="6">
        <v>230</v>
      </c>
      <c r="C88" s="6">
        <v>307</v>
      </c>
      <c r="D88" s="6">
        <v>537</v>
      </c>
      <c r="E88" s="3"/>
    </row>
    <row r="89" spans="1:5" x14ac:dyDescent="0.4">
      <c r="A89" s="4" t="s">
        <v>90</v>
      </c>
      <c r="B89" s="6">
        <v>195</v>
      </c>
      <c r="C89" s="6">
        <v>282</v>
      </c>
      <c r="D89" s="6">
        <v>477</v>
      </c>
      <c r="E89" s="3"/>
    </row>
    <row r="90" spans="1:5" x14ac:dyDescent="0.4">
      <c r="A90" s="4" t="s">
        <v>91</v>
      </c>
      <c r="B90" s="6">
        <v>134</v>
      </c>
      <c r="C90" s="6">
        <v>229</v>
      </c>
      <c r="D90" s="6">
        <v>363</v>
      </c>
      <c r="E90" s="3"/>
    </row>
    <row r="91" spans="1:5" x14ac:dyDescent="0.4">
      <c r="A91" s="4" t="s">
        <v>92</v>
      </c>
      <c r="B91" s="6">
        <v>97</v>
      </c>
      <c r="C91" s="6">
        <v>230</v>
      </c>
      <c r="D91" s="6">
        <v>327</v>
      </c>
      <c r="E91" s="3"/>
    </row>
    <row r="92" spans="1:5" x14ac:dyDescent="0.4">
      <c r="A92" s="4" t="s">
        <v>93</v>
      </c>
      <c r="B92" s="6">
        <v>112</v>
      </c>
      <c r="C92" s="6">
        <v>178</v>
      </c>
      <c r="D92" s="6">
        <v>290</v>
      </c>
      <c r="E92" s="3"/>
    </row>
    <row r="93" spans="1:5" x14ac:dyDescent="0.4">
      <c r="A93" s="4" t="s">
        <v>94</v>
      </c>
      <c r="B93" s="6">
        <v>61</v>
      </c>
      <c r="C93" s="6">
        <v>147</v>
      </c>
      <c r="D93" s="6">
        <v>208</v>
      </c>
      <c r="E93" s="3"/>
    </row>
    <row r="94" spans="1:5" x14ac:dyDescent="0.4">
      <c r="A94" s="4" t="s">
        <v>95</v>
      </c>
      <c r="B94" s="6">
        <v>60</v>
      </c>
      <c r="C94" s="6">
        <v>111</v>
      </c>
      <c r="D94" s="6">
        <v>171</v>
      </c>
      <c r="E94" s="3"/>
    </row>
    <row r="95" spans="1:5" x14ac:dyDescent="0.4">
      <c r="A95" s="4" t="s">
        <v>96</v>
      </c>
      <c r="B95" s="6">
        <v>31</v>
      </c>
      <c r="C95" s="6">
        <v>121</v>
      </c>
      <c r="D95" s="6">
        <v>152</v>
      </c>
      <c r="E95" s="3"/>
    </row>
    <row r="96" spans="1:5" x14ac:dyDescent="0.4">
      <c r="A96" s="4" t="s">
        <v>97</v>
      </c>
      <c r="B96" s="6">
        <v>30</v>
      </c>
      <c r="C96" s="6">
        <v>85</v>
      </c>
      <c r="D96" s="6">
        <v>115</v>
      </c>
      <c r="E96" s="3"/>
    </row>
    <row r="97" spans="1:5" x14ac:dyDescent="0.4">
      <c r="A97" s="4" t="s">
        <v>98</v>
      </c>
      <c r="B97" s="6">
        <v>18</v>
      </c>
      <c r="C97" s="6">
        <v>76</v>
      </c>
      <c r="D97" s="6">
        <v>94</v>
      </c>
      <c r="E97" s="3"/>
    </row>
    <row r="98" spans="1:5" x14ac:dyDescent="0.4">
      <c r="A98" s="4" t="s">
        <v>99</v>
      </c>
      <c r="B98" s="6">
        <v>19</v>
      </c>
      <c r="C98" s="6">
        <v>47</v>
      </c>
      <c r="D98" s="6">
        <v>66</v>
      </c>
      <c r="E98" s="3"/>
    </row>
    <row r="99" spans="1:5" x14ac:dyDescent="0.4">
      <c r="A99" s="4" t="s">
        <v>100</v>
      </c>
      <c r="B99" s="6">
        <v>9</v>
      </c>
      <c r="C99" s="6">
        <v>29</v>
      </c>
      <c r="D99" s="6">
        <v>38</v>
      </c>
      <c r="E99" s="3"/>
    </row>
    <row r="100" spans="1:5" x14ac:dyDescent="0.4">
      <c r="A100" s="4" t="s">
        <v>101</v>
      </c>
      <c r="B100" s="6">
        <v>5</v>
      </c>
      <c r="C100" s="6">
        <v>37</v>
      </c>
      <c r="D100" s="6">
        <v>42</v>
      </c>
      <c r="E100" s="3"/>
    </row>
    <row r="101" spans="1:5" x14ac:dyDescent="0.4">
      <c r="A101" s="4" t="s">
        <v>102</v>
      </c>
      <c r="B101" s="6">
        <v>0</v>
      </c>
      <c r="C101" s="6">
        <v>25</v>
      </c>
      <c r="D101" s="6">
        <v>25</v>
      </c>
      <c r="E101" s="3"/>
    </row>
    <row r="102" spans="1:5" x14ac:dyDescent="0.4">
      <c r="A102" s="4" t="s">
        <v>103</v>
      </c>
      <c r="B102" s="6">
        <v>3</v>
      </c>
      <c r="C102" s="6">
        <v>20</v>
      </c>
      <c r="D102" s="6">
        <v>23</v>
      </c>
      <c r="E102" s="3"/>
    </row>
    <row r="103" spans="1:5" x14ac:dyDescent="0.4">
      <c r="A103" s="4" t="s">
        <v>104</v>
      </c>
      <c r="B103" s="6">
        <v>3</v>
      </c>
      <c r="C103" s="6">
        <v>14</v>
      </c>
      <c r="D103" s="6">
        <v>17</v>
      </c>
      <c r="E103" s="3"/>
    </row>
    <row r="104" spans="1:5" x14ac:dyDescent="0.4">
      <c r="A104" s="4" t="s">
        <v>105</v>
      </c>
      <c r="B104" s="6">
        <v>2</v>
      </c>
      <c r="C104" s="6">
        <v>10</v>
      </c>
      <c r="D104" s="6">
        <v>12</v>
      </c>
      <c r="E104" s="3"/>
    </row>
    <row r="105" spans="1:5" x14ac:dyDescent="0.4">
      <c r="A105" s="4" t="s">
        <v>106</v>
      </c>
      <c r="B105" s="6">
        <v>0</v>
      </c>
      <c r="C105" s="6">
        <v>4</v>
      </c>
      <c r="D105" s="6">
        <v>4</v>
      </c>
      <c r="E105" s="3"/>
    </row>
    <row r="106" spans="1:5" x14ac:dyDescent="0.4">
      <c r="A106" s="4" t="s">
        <v>107</v>
      </c>
      <c r="B106" s="6">
        <v>0</v>
      </c>
      <c r="C106" s="6">
        <v>0</v>
      </c>
      <c r="D106" s="6">
        <v>0</v>
      </c>
      <c r="E106" s="3"/>
    </row>
    <row r="107" spans="1:5" x14ac:dyDescent="0.4">
      <c r="A107" s="4" t="s">
        <v>108</v>
      </c>
      <c r="B107" s="6">
        <v>0</v>
      </c>
      <c r="C107" s="6">
        <v>1</v>
      </c>
      <c r="D107" s="6">
        <v>1</v>
      </c>
      <c r="E107" s="3"/>
    </row>
    <row r="108" spans="1:5" x14ac:dyDescent="0.4">
      <c r="A108" s="4" t="s">
        <v>109</v>
      </c>
      <c r="B108" s="6">
        <v>0</v>
      </c>
      <c r="C108" s="6">
        <v>0</v>
      </c>
      <c r="D108" s="6">
        <v>0</v>
      </c>
      <c r="E108" s="3"/>
    </row>
    <row r="109" spans="1:5" x14ac:dyDescent="0.4">
      <c r="A109" s="4" t="s">
        <v>127</v>
      </c>
      <c r="B109" s="6">
        <v>0</v>
      </c>
      <c r="C109" s="6">
        <v>1</v>
      </c>
      <c r="D109" s="6">
        <v>1</v>
      </c>
      <c r="E109" s="3"/>
    </row>
    <row r="110" spans="1:5" x14ac:dyDescent="0.4">
      <c r="A110" s="4" t="s">
        <v>110</v>
      </c>
      <c r="B110" s="6">
        <v>0</v>
      </c>
      <c r="C110" s="6">
        <v>0</v>
      </c>
      <c r="D110" s="6">
        <v>0</v>
      </c>
      <c r="E110" s="3"/>
    </row>
    <row r="111" spans="1:5" x14ac:dyDescent="0.4">
      <c r="A111" s="4" t="s">
        <v>111</v>
      </c>
      <c r="B111" s="6">
        <v>0</v>
      </c>
      <c r="C111" s="6">
        <v>0</v>
      </c>
      <c r="D111" s="6">
        <v>0</v>
      </c>
      <c r="E111" s="3"/>
    </row>
    <row r="112" spans="1:5" x14ac:dyDescent="0.4">
      <c r="A112" s="4" t="s">
        <v>112</v>
      </c>
      <c r="B112" s="6">
        <v>0</v>
      </c>
      <c r="C112" s="6">
        <v>0</v>
      </c>
      <c r="D112" s="6">
        <v>0</v>
      </c>
      <c r="E112" s="3"/>
    </row>
    <row r="113" spans="1:5" x14ac:dyDescent="0.4">
      <c r="A113" s="4" t="s">
        <v>113</v>
      </c>
      <c r="B113" s="6">
        <v>0</v>
      </c>
      <c r="C113" s="6">
        <v>0</v>
      </c>
      <c r="D113" s="6">
        <v>0</v>
      </c>
      <c r="E113" s="3"/>
    </row>
    <row r="114" spans="1:5" x14ac:dyDescent="0.4">
      <c r="A114" s="3"/>
      <c r="B114" s="5"/>
      <c r="C114" s="5"/>
      <c r="D114" s="5"/>
      <c r="E114" s="3"/>
    </row>
    <row r="115" spans="1:5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3"/>
    </row>
    <row r="116" spans="1:5" x14ac:dyDescent="0.4">
      <c r="A116" s="9" t="s">
        <v>114</v>
      </c>
      <c r="B116" s="13">
        <v>2288</v>
      </c>
      <c r="C116" s="11">
        <v>2227</v>
      </c>
      <c r="D116" s="6">
        <v>4515</v>
      </c>
      <c r="E116" s="10"/>
    </row>
    <row r="117" spans="1:5" x14ac:dyDescent="0.4">
      <c r="A117" s="9" t="s">
        <v>115</v>
      </c>
      <c r="B117" s="13">
        <v>2163</v>
      </c>
      <c r="C117" s="13">
        <v>2087</v>
      </c>
      <c r="D117" s="6">
        <v>4250</v>
      </c>
      <c r="E117" s="10"/>
    </row>
    <row r="118" spans="1:5" x14ac:dyDescent="0.4">
      <c r="A118" s="9" t="s">
        <v>116</v>
      </c>
      <c r="B118" s="13">
        <v>1092</v>
      </c>
      <c r="C118" s="13">
        <v>1083</v>
      </c>
      <c r="D118" s="6">
        <v>2175</v>
      </c>
      <c r="E118" s="10"/>
    </row>
    <row r="119" spans="1:5" x14ac:dyDescent="0.4">
      <c r="A119" s="9" t="s">
        <v>117</v>
      </c>
      <c r="B119" s="13">
        <v>5543</v>
      </c>
      <c r="C119" s="13">
        <v>5397</v>
      </c>
      <c r="D119" s="13">
        <v>10940</v>
      </c>
      <c r="E119" s="12">
        <v>0.12631773413234496</v>
      </c>
    </row>
    <row r="120" spans="1:5" x14ac:dyDescent="0.4">
      <c r="A120" s="3"/>
      <c r="B120" s="3"/>
      <c r="C120" s="3"/>
      <c r="D120" s="3"/>
      <c r="E120" s="3"/>
    </row>
    <row r="121" spans="1:5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5" x14ac:dyDescent="0.4">
      <c r="A122" s="4" t="s">
        <v>118</v>
      </c>
      <c r="B122" s="6">
        <v>1184</v>
      </c>
      <c r="C122" s="6">
        <v>1088</v>
      </c>
      <c r="D122" s="6">
        <v>2272</v>
      </c>
      <c r="E122" s="10"/>
    </row>
    <row r="123" spans="1:5" x14ac:dyDescent="0.4">
      <c r="A123" s="4" t="s">
        <v>119</v>
      </c>
      <c r="B123" s="6">
        <v>5817</v>
      </c>
      <c r="C123" s="6">
        <v>5524</v>
      </c>
      <c r="D123" s="6">
        <v>11341</v>
      </c>
      <c r="E123" s="10"/>
    </row>
    <row r="124" spans="1:5" x14ac:dyDescent="0.4">
      <c r="A124" s="4" t="s">
        <v>120</v>
      </c>
      <c r="B124" s="6">
        <v>5476</v>
      </c>
      <c r="C124" s="6">
        <v>5299</v>
      </c>
      <c r="D124" s="6">
        <v>10775</v>
      </c>
      <c r="E124" s="10"/>
    </row>
    <row r="125" spans="1:5" x14ac:dyDescent="0.4">
      <c r="A125" s="4" t="s">
        <v>121</v>
      </c>
      <c r="B125" s="6">
        <v>6725</v>
      </c>
      <c r="C125" s="6">
        <v>6270</v>
      </c>
      <c r="D125" s="6">
        <v>12995</v>
      </c>
      <c r="E125" s="10"/>
    </row>
    <row r="126" spans="1:5" x14ac:dyDescent="0.4">
      <c r="A126" s="8" t="s">
        <v>122</v>
      </c>
      <c r="B126" s="6">
        <v>8287</v>
      </c>
      <c r="C126" s="6">
        <v>7629</v>
      </c>
      <c r="D126" s="6">
        <v>15916</v>
      </c>
      <c r="E126" s="10"/>
    </row>
    <row r="127" spans="1:5" x14ac:dyDescent="0.4">
      <c r="A127" s="9" t="s">
        <v>123</v>
      </c>
      <c r="B127" s="11">
        <v>27489</v>
      </c>
      <c r="C127" s="11">
        <v>25810</v>
      </c>
      <c r="D127" s="11">
        <v>53299</v>
      </c>
      <c r="E127" s="12">
        <v>0.61541214913344189</v>
      </c>
    </row>
    <row r="128" spans="1:5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4978</v>
      </c>
      <c r="C130" s="6">
        <f>SUM(C68:C77)</f>
        <v>5672</v>
      </c>
      <c r="D130" s="6">
        <f>SUM(D68:D77)</f>
        <v>10650</v>
      </c>
      <c r="E130" s="10"/>
    </row>
    <row r="131" spans="1:5" x14ac:dyDescent="0.4">
      <c r="A131" s="8" t="s">
        <v>133</v>
      </c>
      <c r="B131" s="6">
        <f>SUM(B78:B113)</f>
        <v>4866</v>
      </c>
      <c r="C131" s="6">
        <f>SUM(C78:C113)</f>
        <v>6852</v>
      </c>
      <c r="D131" s="6">
        <f>SUM(D78:D113)</f>
        <v>11718</v>
      </c>
      <c r="E131" s="10"/>
    </row>
    <row r="132" spans="1:5" x14ac:dyDescent="0.4">
      <c r="A132" s="9" t="s">
        <v>124</v>
      </c>
      <c r="B132" s="11">
        <f>SUM(B130:B131)</f>
        <v>9844</v>
      </c>
      <c r="C132" s="11">
        <f>SUM(C130:C131)</f>
        <v>12524</v>
      </c>
      <c r="D132" s="11">
        <f>SUM(B132:C132)</f>
        <v>22368</v>
      </c>
      <c r="E132" s="12">
        <v>0.25827011673421318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6">
        <v>42876</v>
      </c>
      <c r="C135" s="6">
        <v>43731</v>
      </c>
      <c r="D135" s="6">
        <v>86607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view="pageBreakPreview" zoomScaleNormal="100" zoomScaleSheetLayoutView="100" workbookViewId="0">
      <selection activeCell="H8" sqref="H8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139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21">
        <v>341</v>
      </c>
      <c r="C3" s="21">
        <v>375</v>
      </c>
      <c r="D3" s="21">
        <v>716</v>
      </c>
      <c r="E3" s="3"/>
    </row>
    <row r="4" spans="1:7" x14ac:dyDescent="0.4">
      <c r="A4" s="4" t="s">
        <v>5</v>
      </c>
      <c r="B4" s="21">
        <v>350</v>
      </c>
      <c r="C4" s="21">
        <v>378</v>
      </c>
      <c r="D4" s="21">
        <v>728</v>
      </c>
      <c r="E4" s="3"/>
    </row>
    <row r="5" spans="1:7" x14ac:dyDescent="0.4">
      <c r="A5" s="4" t="s">
        <v>6</v>
      </c>
      <c r="B5" s="21">
        <v>363</v>
      </c>
      <c r="C5" s="21">
        <v>372</v>
      </c>
      <c r="D5" s="21">
        <v>735</v>
      </c>
      <c r="E5" s="3"/>
    </row>
    <row r="6" spans="1:7" x14ac:dyDescent="0.4">
      <c r="A6" s="4" t="s">
        <v>7</v>
      </c>
      <c r="B6" s="21">
        <v>371</v>
      </c>
      <c r="C6" s="21">
        <v>344</v>
      </c>
      <c r="D6" s="21">
        <v>715</v>
      </c>
      <c r="E6" s="3"/>
    </row>
    <row r="7" spans="1:7" x14ac:dyDescent="0.4">
      <c r="A7" s="4" t="s">
        <v>8</v>
      </c>
      <c r="B7" s="21">
        <v>380</v>
      </c>
      <c r="C7" s="21">
        <v>389</v>
      </c>
      <c r="D7" s="21">
        <v>769</v>
      </c>
      <c r="E7" s="3"/>
    </row>
    <row r="8" spans="1:7" x14ac:dyDescent="0.4">
      <c r="A8" s="4" t="s">
        <v>9</v>
      </c>
      <c r="B8" s="21">
        <v>388</v>
      </c>
      <c r="C8" s="21">
        <v>359</v>
      </c>
      <c r="D8" s="21">
        <v>747</v>
      </c>
      <c r="E8" s="3"/>
    </row>
    <row r="9" spans="1:7" x14ac:dyDescent="0.4">
      <c r="A9" s="4" t="s">
        <v>10</v>
      </c>
      <c r="B9" s="21">
        <v>394</v>
      </c>
      <c r="C9" s="21">
        <v>358</v>
      </c>
      <c r="D9" s="21">
        <v>752</v>
      </c>
      <c r="E9" s="3"/>
    </row>
    <row r="10" spans="1:7" x14ac:dyDescent="0.4">
      <c r="A10" s="4" t="s">
        <v>11</v>
      </c>
      <c r="B10" s="21">
        <v>350</v>
      </c>
      <c r="C10" s="21">
        <v>331</v>
      </c>
      <c r="D10" s="21">
        <v>681</v>
      </c>
      <c r="E10" s="3"/>
    </row>
    <row r="11" spans="1:7" x14ac:dyDescent="0.4">
      <c r="A11" s="4" t="s">
        <v>12</v>
      </c>
      <c r="B11" s="21">
        <v>355</v>
      </c>
      <c r="C11" s="21">
        <v>362</v>
      </c>
      <c r="D11" s="21">
        <v>717</v>
      </c>
      <c r="E11" s="3"/>
    </row>
    <row r="12" spans="1:7" x14ac:dyDescent="0.4">
      <c r="A12" s="4" t="s">
        <v>13</v>
      </c>
      <c r="B12" s="21">
        <v>367</v>
      </c>
      <c r="C12" s="21">
        <v>310</v>
      </c>
      <c r="D12" s="21">
        <v>677</v>
      </c>
      <c r="E12" s="3"/>
    </row>
    <row r="13" spans="1:7" x14ac:dyDescent="0.4">
      <c r="A13" s="4" t="s">
        <v>14</v>
      </c>
      <c r="B13" s="21">
        <v>337</v>
      </c>
      <c r="C13" s="21">
        <v>364</v>
      </c>
      <c r="D13" s="21">
        <v>701</v>
      </c>
      <c r="E13" s="3"/>
    </row>
    <row r="14" spans="1:7" x14ac:dyDescent="0.4">
      <c r="A14" s="4" t="s">
        <v>15</v>
      </c>
      <c r="B14" s="21">
        <v>367</v>
      </c>
      <c r="C14" s="21">
        <v>347</v>
      </c>
      <c r="D14" s="21">
        <v>714</v>
      </c>
      <c r="E14" s="3"/>
    </row>
    <row r="15" spans="1:7" x14ac:dyDescent="0.4">
      <c r="A15" s="4" t="s">
        <v>16</v>
      </c>
      <c r="B15" s="21">
        <v>375</v>
      </c>
      <c r="C15" s="21">
        <v>363</v>
      </c>
      <c r="D15" s="21">
        <v>738</v>
      </c>
      <c r="E15" s="3"/>
    </row>
    <row r="16" spans="1:7" x14ac:dyDescent="0.4">
      <c r="A16" s="4" t="s">
        <v>17</v>
      </c>
      <c r="B16" s="21">
        <v>384</v>
      </c>
      <c r="C16" s="21">
        <v>353</v>
      </c>
      <c r="D16" s="21">
        <v>737</v>
      </c>
      <c r="E16" s="3"/>
    </row>
    <row r="17" spans="1:5" x14ac:dyDescent="0.4">
      <c r="A17" s="4" t="s">
        <v>18</v>
      </c>
      <c r="B17" s="21">
        <v>333</v>
      </c>
      <c r="C17" s="21">
        <v>343</v>
      </c>
      <c r="D17" s="21">
        <v>676</v>
      </c>
      <c r="E17" s="3"/>
    </row>
    <row r="18" spans="1:5" x14ac:dyDescent="0.4">
      <c r="A18" s="4" t="s">
        <v>19</v>
      </c>
      <c r="B18" s="21">
        <v>385</v>
      </c>
      <c r="C18" s="21">
        <v>382</v>
      </c>
      <c r="D18" s="21">
        <v>767</v>
      </c>
      <c r="E18" s="3"/>
    </row>
    <row r="19" spans="1:5" x14ac:dyDescent="0.4">
      <c r="A19" s="4" t="s">
        <v>20</v>
      </c>
      <c r="B19" s="21">
        <v>382</v>
      </c>
      <c r="C19" s="21">
        <v>344</v>
      </c>
      <c r="D19" s="21">
        <v>726</v>
      </c>
      <c r="E19" s="3"/>
    </row>
    <row r="20" spans="1:5" x14ac:dyDescent="0.4">
      <c r="A20" s="4" t="s">
        <v>21</v>
      </c>
      <c r="B20" s="21">
        <v>403</v>
      </c>
      <c r="C20" s="21">
        <v>395</v>
      </c>
      <c r="D20" s="21">
        <v>798</v>
      </c>
      <c r="E20" s="3"/>
    </row>
    <row r="21" spans="1:5" x14ac:dyDescent="0.4">
      <c r="A21" s="4" t="s">
        <v>22</v>
      </c>
      <c r="B21" s="21">
        <v>404</v>
      </c>
      <c r="C21" s="21">
        <v>367</v>
      </c>
      <c r="D21" s="21">
        <v>771</v>
      </c>
      <c r="E21" s="3"/>
    </row>
    <row r="22" spans="1:5" x14ac:dyDescent="0.4">
      <c r="A22" s="4" t="s">
        <v>23</v>
      </c>
      <c r="B22" s="21">
        <v>396</v>
      </c>
      <c r="C22" s="21">
        <v>395</v>
      </c>
      <c r="D22" s="21">
        <v>791</v>
      </c>
      <c r="E22" s="3"/>
    </row>
    <row r="23" spans="1:5" x14ac:dyDescent="0.4">
      <c r="A23" s="4" t="s">
        <v>24</v>
      </c>
      <c r="B23" s="21">
        <v>439</v>
      </c>
      <c r="C23" s="21">
        <v>430</v>
      </c>
      <c r="D23" s="21">
        <v>869</v>
      </c>
      <c r="E23" s="3"/>
    </row>
    <row r="24" spans="1:5" x14ac:dyDescent="0.4">
      <c r="A24" s="4" t="s">
        <v>25</v>
      </c>
      <c r="B24" s="21">
        <v>488</v>
      </c>
      <c r="C24" s="21">
        <v>426</v>
      </c>
      <c r="D24" s="21">
        <v>914</v>
      </c>
      <c r="E24" s="3"/>
    </row>
    <row r="25" spans="1:5" x14ac:dyDescent="0.4">
      <c r="A25" s="4" t="s">
        <v>26</v>
      </c>
      <c r="B25" s="21">
        <v>500</v>
      </c>
      <c r="C25" s="21">
        <v>456</v>
      </c>
      <c r="D25" s="21">
        <v>956</v>
      </c>
      <c r="E25" s="3"/>
    </row>
    <row r="26" spans="1:5" x14ac:dyDescent="0.4">
      <c r="A26" s="4" t="s">
        <v>27</v>
      </c>
      <c r="B26" s="21">
        <v>504</v>
      </c>
      <c r="C26" s="21">
        <v>480</v>
      </c>
      <c r="D26" s="21">
        <v>984</v>
      </c>
      <c r="E26" s="3"/>
    </row>
    <row r="27" spans="1:5" x14ac:dyDescent="0.4">
      <c r="A27" s="4" t="s">
        <v>28</v>
      </c>
      <c r="B27" s="21">
        <v>497</v>
      </c>
      <c r="C27" s="21">
        <v>447</v>
      </c>
      <c r="D27" s="21">
        <v>944</v>
      </c>
      <c r="E27" s="3"/>
    </row>
    <row r="28" spans="1:5" x14ac:dyDescent="0.4">
      <c r="A28" s="4" t="s">
        <v>29</v>
      </c>
      <c r="B28" s="21">
        <v>509</v>
      </c>
      <c r="C28" s="21">
        <v>473</v>
      </c>
      <c r="D28" s="21">
        <v>982</v>
      </c>
      <c r="E28" s="3"/>
    </row>
    <row r="29" spans="1:5" x14ac:dyDescent="0.4">
      <c r="A29" s="4" t="s">
        <v>30</v>
      </c>
      <c r="B29" s="21">
        <v>491</v>
      </c>
      <c r="C29" s="21">
        <v>520</v>
      </c>
      <c r="D29" s="21">
        <v>1011</v>
      </c>
      <c r="E29" s="3"/>
    </row>
    <row r="30" spans="1:5" x14ac:dyDescent="0.4">
      <c r="A30" s="4" t="s">
        <v>31</v>
      </c>
      <c r="B30" s="21">
        <v>519</v>
      </c>
      <c r="C30" s="21">
        <v>479</v>
      </c>
      <c r="D30" s="21">
        <v>998</v>
      </c>
      <c r="E30" s="3"/>
    </row>
    <row r="31" spans="1:5" x14ac:dyDescent="0.4">
      <c r="A31" s="4" t="s">
        <v>32</v>
      </c>
      <c r="B31" s="21">
        <v>574</v>
      </c>
      <c r="C31" s="21">
        <v>521</v>
      </c>
      <c r="D31" s="21">
        <v>1095</v>
      </c>
      <c r="E31" s="3"/>
    </row>
    <row r="32" spans="1:5" x14ac:dyDescent="0.4">
      <c r="A32" s="4" t="s">
        <v>33</v>
      </c>
      <c r="B32" s="21">
        <v>540</v>
      </c>
      <c r="C32" s="21">
        <v>535</v>
      </c>
      <c r="D32" s="21">
        <v>1075</v>
      </c>
      <c r="E32" s="3"/>
    </row>
    <row r="33" spans="1:5" x14ac:dyDescent="0.4">
      <c r="A33" s="4" t="s">
        <v>34</v>
      </c>
      <c r="B33" s="21">
        <v>502</v>
      </c>
      <c r="C33" s="21">
        <v>520</v>
      </c>
      <c r="D33" s="21">
        <v>1022</v>
      </c>
      <c r="E33" s="3"/>
    </row>
    <row r="34" spans="1:5" x14ac:dyDescent="0.4">
      <c r="A34" s="4" t="s">
        <v>35</v>
      </c>
      <c r="B34" s="21">
        <v>542</v>
      </c>
      <c r="C34" s="21">
        <v>539</v>
      </c>
      <c r="D34" s="21">
        <v>1081</v>
      </c>
      <c r="E34" s="3"/>
    </row>
    <row r="35" spans="1:5" x14ac:dyDescent="0.4">
      <c r="A35" s="4" t="s">
        <v>36</v>
      </c>
      <c r="B35" s="21">
        <v>534</v>
      </c>
      <c r="C35" s="21">
        <v>545</v>
      </c>
      <c r="D35" s="21">
        <v>1079</v>
      </c>
      <c r="E35" s="3"/>
    </row>
    <row r="36" spans="1:5" x14ac:dyDescent="0.4">
      <c r="A36" s="4" t="s">
        <v>37</v>
      </c>
      <c r="B36" s="21">
        <v>528</v>
      </c>
      <c r="C36" s="21">
        <v>494</v>
      </c>
      <c r="D36" s="21">
        <v>1022</v>
      </c>
      <c r="E36" s="3"/>
    </row>
    <row r="37" spans="1:5" x14ac:dyDescent="0.4">
      <c r="A37" s="4" t="s">
        <v>38</v>
      </c>
      <c r="B37" s="21">
        <v>597</v>
      </c>
      <c r="C37" s="21">
        <v>551</v>
      </c>
      <c r="D37" s="21">
        <v>1148</v>
      </c>
      <c r="E37" s="3"/>
    </row>
    <row r="38" spans="1:5" x14ac:dyDescent="0.4">
      <c r="A38" s="4" t="s">
        <v>39</v>
      </c>
      <c r="B38" s="21">
        <v>522</v>
      </c>
      <c r="C38" s="21">
        <v>531</v>
      </c>
      <c r="D38" s="21">
        <v>1053</v>
      </c>
      <c r="E38" s="3"/>
    </row>
    <row r="39" spans="1:5" x14ac:dyDescent="0.4">
      <c r="A39" s="4" t="s">
        <v>40</v>
      </c>
      <c r="B39" s="21">
        <v>510</v>
      </c>
      <c r="C39" s="21">
        <v>512</v>
      </c>
      <c r="D39" s="21">
        <v>1022</v>
      </c>
      <c r="E39" s="3"/>
    </row>
    <row r="40" spans="1:5" x14ac:dyDescent="0.4">
      <c r="A40" s="4" t="s">
        <v>41</v>
      </c>
      <c r="B40" s="21">
        <v>560</v>
      </c>
      <c r="C40" s="21">
        <v>502</v>
      </c>
      <c r="D40" s="21">
        <v>1062</v>
      </c>
      <c r="E40" s="3"/>
    </row>
    <row r="41" spans="1:5" x14ac:dyDescent="0.4">
      <c r="A41" s="4" t="s">
        <v>42</v>
      </c>
      <c r="B41" s="21">
        <v>574</v>
      </c>
      <c r="C41" s="21">
        <v>507</v>
      </c>
      <c r="D41" s="21">
        <v>1081</v>
      </c>
      <c r="E41" s="3"/>
    </row>
    <row r="42" spans="1:5" x14ac:dyDescent="0.4">
      <c r="A42" s="4" t="s">
        <v>43</v>
      </c>
      <c r="B42" s="21">
        <v>554</v>
      </c>
      <c r="C42" s="21">
        <v>542</v>
      </c>
      <c r="D42" s="21">
        <v>1096</v>
      </c>
      <c r="E42" s="3"/>
    </row>
    <row r="43" spans="1:5" x14ac:dyDescent="0.4">
      <c r="A43" s="4" t="s">
        <v>44</v>
      </c>
      <c r="B43" s="21">
        <v>576</v>
      </c>
      <c r="C43" s="21">
        <v>547</v>
      </c>
      <c r="D43" s="21">
        <v>1123</v>
      </c>
      <c r="E43" s="3"/>
    </row>
    <row r="44" spans="1:5" x14ac:dyDescent="0.4">
      <c r="A44" s="4" t="s">
        <v>45</v>
      </c>
      <c r="B44" s="21">
        <v>529</v>
      </c>
      <c r="C44" s="21">
        <v>537</v>
      </c>
      <c r="D44" s="21">
        <v>1066</v>
      </c>
      <c r="E44" s="3"/>
    </row>
    <row r="45" spans="1:5" x14ac:dyDescent="0.4">
      <c r="A45" s="4" t="s">
        <v>46</v>
      </c>
      <c r="B45" s="21">
        <v>592</v>
      </c>
      <c r="C45" s="21">
        <v>532</v>
      </c>
      <c r="D45" s="21">
        <v>1124</v>
      </c>
      <c r="E45" s="3"/>
    </row>
    <row r="46" spans="1:5" x14ac:dyDescent="0.4">
      <c r="A46" s="4" t="s">
        <v>47</v>
      </c>
      <c r="B46" s="21">
        <v>561</v>
      </c>
      <c r="C46" s="21">
        <v>539</v>
      </c>
      <c r="D46" s="21">
        <v>1100</v>
      </c>
      <c r="E46" s="3"/>
    </row>
    <row r="47" spans="1:5" x14ac:dyDescent="0.4">
      <c r="A47" s="4" t="s">
        <v>48</v>
      </c>
      <c r="B47" s="21">
        <v>607</v>
      </c>
      <c r="C47" s="21">
        <v>557</v>
      </c>
      <c r="D47" s="21">
        <v>1164</v>
      </c>
      <c r="E47" s="3"/>
    </row>
    <row r="48" spans="1:5" x14ac:dyDescent="0.4">
      <c r="A48" s="4" t="s">
        <v>49</v>
      </c>
      <c r="B48" s="21">
        <v>615</v>
      </c>
      <c r="C48" s="21">
        <v>590</v>
      </c>
      <c r="D48" s="21">
        <v>1205</v>
      </c>
      <c r="E48" s="3"/>
    </row>
    <row r="49" spans="1:5" x14ac:dyDescent="0.4">
      <c r="A49" s="4" t="s">
        <v>50</v>
      </c>
      <c r="B49" s="21">
        <v>716</v>
      </c>
      <c r="C49" s="21">
        <v>639</v>
      </c>
      <c r="D49" s="21">
        <v>1355</v>
      </c>
      <c r="E49" s="3"/>
    </row>
    <row r="50" spans="1:5" x14ac:dyDescent="0.4">
      <c r="A50" s="4" t="s">
        <v>51</v>
      </c>
      <c r="B50" s="21">
        <v>687</v>
      </c>
      <c r="C50" s="21">
        <v>671</v>
      </c>
      <c r="D50" s="21">
        <v>1358</v>
      </c>
      <c r="E50" s="3"/>
    </row>
    <row r="51" spans="1:5" x14ac:dyDescent="0.4">
      <c r="A51" s="4" t="s">
        <v>52</v>
      </c>
      <c r="B51" s="21">
        <v>801</v>
      </c>
      <c r="C51" s="21">
        <v>726</v>
      </c>
      <c r="D51" s="21">
        <v>1527</v>
      </c>
      <c r="E51" s="3"/>
    </row>
    <row r="52" spans="1:5" x14ac:dyDescent="0.4">
      <c r="A52" s="4" t="s">
        <v>53</v>
      </c>
      <c r="B52" s="21">
        <v>851</v>
      </c>
      <c r="C52" s="21">
        <v>740</v>
      </c>
      <c r="D52" s="21">
        <v>1591</v>
      </c>
      <c r="E52" s="3"/>
    </row>
    <row r="53" spans="1:5" x14ac:dyDescent="0.4">
      <c r="A53" s="4" t="s">
        <v>54</v>
      </c>
      <c r="B53" s="21">
        <v>822</v>
      </c>
      <c r="C53" s="21">
        <v>762</v>
      </c>
      <c r="D53" s="21">
        <v>1584</v>
      </c>
      <c r="E53" s="3"/>
    </row>
    <row r="54" spans="1:5" x14ac:dyDescent="0.4">
      <c r="A54" s="4" t="s">
        <v>55</v>
      </c>
      <c r="B54" s="21">
        <v>771</v>
      </c>
      <c r="C54" s="21">
        <v>734</v>
      </c>
      <c r="D54" s="21">
        <v>1505</v>
      </c>
      <c r="E54" s="3"/>
    </row>
    <row r="55" spans="1:5" x14ac:dyDescent="0.4">
      <c r="A55" s="4" t="s">
        <v>56</v>
      </c>
      <c r="B55" s="21">
        <v>741</v>
      </c>
      <c r="C55" s="21">
        <v>688</v>
      </c>
      <c r="D55" s="21">
        <v>1429</v>
      </c>
      <c r="E55" s="3"/>
    </row>
    <row r="56" spans="1:5" x14ac:dyDescent="0.4">
      <c r="A56" s="4" t="s">
        <v>57</v>
      </c>
      <c r="B56" s="21">
        <v>719</v>
      </c>
      <c r="C56" s="21">
        <v>619</v>
      </c>
      <c r="D56" s="21">
        <v>1338</v>
      </c>
      <c r="E56" s="3"/>
    </row>
    <row r="57" spans="1:5" x14ac:dyDescent="0.4">
      <c r="A57" s="4" t="s">
        <v>58</v>
      </c>
      <c r="B57" s="21">
        <v>676</v>
      </c>
      <c r="C57" s="21">
        <v>613</v>
      </c>
      <c r="D57" s="21">
        <v>1289</v>
      </c>
      <c r="E57" s="3"/>
    </row>
    <row r="58" spans="1:5" x14ac:dyDescent="0.4">
      <c r="A58" s="4" t="s">
        <v>59</v>
      </c>
      <c r="B58" s="21">
        <v>679</v>
      </c>
      <c r="C58" s="21">
        <v>567</v>
      </c>
      <c r="D58" s="21">
        <v>1246</v>
      </c>
      <c r="E58" s="3"/>
    </row>
    <row r="59" spans="1:5" x14ac:dyDescent="0.4">
      <c r="A59" s="4" t="s">
        <v>60</v>
      </c>
      <c r="B59" s="21">
        <v>513</v>
      </c>
      <c r="C59" s="21">
        <v>389</v>
      </c>
      <c r="D59" s="21">
        <v>902</v>
      </c>
      <c r="E59" s="3"/>
    </row>
    <row r="60" spans="1:5" x14ac:dyDescent="0.4">
      <c r="A60" s="4" t="s">
        <v>61</v>
      </c>
      <c r="B60" s="21">
        <v>562</v>
      </c>
      <c r="C60" s="21">
        <v>552</v>
      </c>
      <c r="D60" s="21">
        <v>1114</v>
      </c>
      <c r="E60" s="3"/>
    </row>
    <row r="61" spans="1:5" x14ac:dyDescent="0.4">
      <c r="A61" s="4" t="s">
        <v>62</v>
      </c>
      <c r="B61" s="21">
        <v>486</v>
      </c>
      <c r="C61" s="21">
        <v>484</v>
      </c>
      <c r="D61" s="21">
        <v>970</v>
      </c>
      <c r="E61" s="3"/>
    </row>
    <row r="62" spans="1:5" x14ac:dyDescent="0.4">
      <c r="A62" s="4" t="s">
        <v>63</v>
      </c>
      <c r="B62" s="21">
        <v>490</v>
      </c>
      <c r="C62" s="21">
        <v>448</v>
      </c>
      <c r="D62" s="21">
        <v>938</v>
      </c>
      <c r="E62" s="3"/>
    </row>
    <row r="63" spans="1:5" x14ac:dyDescent="0.4">
      <c r="A63" s="4" t="s">
        <v>64</v>
      </c>
      <c r="B63" s="21">
        <v>472</v>
      </c>
      <c r="C63" s="21">
        <v>425</v>
      </c>
      <c r="D63" s="21">
        <v>897</v>
      </c>
      <c r="E63" s="3"/>
    </row>
    <row r="64" spans="1:5" x14ac:dyDescent="0.4">
      <c r="A64" s="4" t="s">
        <v>65</v>
      </c>
      <c r="B64" s="21">
        <v>430</v>
      </c>
      <c r="C64" s="21">
        <v>420</v>
      </c>
      <c r="D64" s="21">
        <v>850</v>
      </c>
      <c r="E64" s="3"/>
    </row>
    <row r="65" spans="1:5" x14ac:dyDescent="0.4">
      <c r="A65" s="4" t="s">
        <v>66</v>
      </c>
      <c r="B65" s="21">
        <v>418</v>
      </c>
      <c r="C65" s="21">
        <v>381</v>
      </c>
      <c r="D65" s="21">
        <v>799</v>
      </c>
      <c r="E65" s="3"/>
    </row>
    <row r="66" spans="1:5" x14ac:dyDescent="0.4">
      <c r="A66" s="4" t="s">
        <v>67</v>
      </c>
      <c r="B66" s="21">
        <v>403</v>
      </c>
      <c r="C66" s="21">
        <v>399</v>
      </c>
      <c r="D66" s="21">
        <v>802</v>
      </c>
      <c r="E66" s="3"/>
    </row>
    <row r="67" spans="1:5" x14ac:dyDescent="0.4">
      <c r="A67" s="4" t="s">
        <v>68</v>
      </c>
      <c r="B67" s="21">
        <v>437</v>
      </c>
      <c r="C67" s="21">
        <v>403</v>
      </c>
      <c r="D67" s="21">
        <v>840</v>
      </c>
      <c r="E67" s="3"/>
    </row>
    <row r="68" spans="1:5" x14ac:dyDescent="0.4">
      <c r="A68" s="4" t="s">
        <v>69</v>
      </c>
      <c r="B68" s="21">
        <v>356</v>
      </c>
      <c r="C68" s="21">
        <v>391</v>
      </c>
      <c r="D68" s="21">
        <v>747</v>
      </c>
      <c r="E68" s="3"/>
    </row>
    <row r="69" spans="1:5" x14ac:dyDescent="0.4">
      <c r="A69" s="4" t="s">
        <v>70</v>
      </c>
      <c r="B69" s="21">
        <v>391</v>
      </c>
      <c r="C69" s="21">
        <v>408</v>
      </c>
      <c r="D69" s="21">
        <v>799</v>
      </c>
      <c r="E69" s="3"/>
    </row>
    <row r="70" spans="1:5" x14ac:dyDescent="0.4">
      <c r="A70" s="4" t="s">
        <v>71</v>
      </c>
      <c r="B70" s="21">
        <v>399</v>
      </c>
      <c r="C70" s="21">
        <v>420</v>
      </c>
      <c r="D70" s="21">
        <v>819</v>
      </c>
      <c r="E70" s="3"/>
    </row>
    <row r="71" spans="1:5" x14ac:dyDescent="0.4">
      <c r="A71" s="4" t="s">
        <v>72</v>
      </c>
      <c r="B71" s="21">
        <v>387</v>
      </c>
      <c r="C71" s="21">
        <v>450</v>
      </c>
      <c r="D71" s="21">
        <v>837</v>
      </c>
      <c r="E71" s="3"/>
    </row>
    <row r="72" spans="1:5" x14ac:dyDescent="0.4">
      <c r="A72" s="4" t="s">
        <v>73</v>
      </c>
      <c r="B72" s="21">
        <v>426</v>
      </c>
      <c r="C72" s="21">
        <v>490</v>
      </c>
      <c r="D72" s="21">
        <v>916</v>
      </c>
      <c r="E72" s="3"/>
    </row>
    <row r="73" spans="1:5" x14ac:dyDescent="0.4">
      <c r="A73" s="4" t="s">
        <v>74</v>
      </c>
      <c r="B73" s="21">
        <v>435</v>
      </c>
      <c r="C73" s="21">
        <v>547</v>
      </c>
      <c r="D73" s="21">
        <v>982</v>
      </c>
      <c r="E73" s="3"/>
    </row>
    <row r="74" spans="1:5" x14ac:dyDescent="0.4">
      <c r="A74" s="4" t="s">
        <v>75</v>
      </c>
      <c r="B74" s="21">
        <v>516</v>
      </c>
      <c r="C74" s="21">
        <v>568</v>
      </c>
      <c r="D74" s="21">
        <v>1084</v>
      </c>
      <c r="E74" s="3"/>
    </row>
    <row r="75" spans="1:5" x14ac:dyDescent="0.4">
      <c r="A75" s="4" t="s">
        <v>76</v>
      </c>
      <c r="B75" s="21">
        <v>547</v>
      </c>
      <c r="C75" s="21">
        <v>622</v>
      </c>
      <c r="D75" s="21">
        <v>1169</v>
      </c>
      <c r="E75" s="3"/>
    </row>
    <row r="76" spans="1:5" x14ac:dyDescent="0.4">
      <c r="A76" s="4" t="s">
        <v>77</v>
      </c>
      <c r="B76" s="21">
        <v>614</v>
      </c>
      <c r="C76" s="21">
        <v>759</v>
      </c>
      <c r="D76" s="21">
        <v>1373</v>
      </c>
      <c r="E76" s="3"/>
    </row>
    <row r="77" spans="1:5" x14ac:dyDescent="0.4">
      <c r="A77" s="4" t="s">
        <v>78</v>
      </c>
      <c r="B77" s="21">
        <v>604</v>
      </c>
      <c r="C77" s="21">
        <v>741</v>
      </c>
      <c r="D77" s="21">
        <v>1345</v>
      </c>
      <c r="E77" s="3"/>
    </row>
    <row r="78" spans="1:5" x14ac:dyDescent="0.4">
      <c r="A78" s="4" t="s">
        <v>79</v>
      </c>
      <c r="B78" s="21">
        <v>624</v>
      </c>
      <c r="C78" s="21">
        <v>712</v>
      </c>
      <c r="D78" s="21">
        <v>1336</v>
      </c>
      <c r="E78" s="3"/>
    </row>
    <row r="79" spans="1:5" x14ac:dyDescent="0.4">
      <c r="A79" s="4" t="s">
        <v>80</v>
      </c>
      <c r="B79" s="21">
        <v>344</v>
      </c>
      <c r="C79" s="21">
        <v>441</v>
      </c>
      <c r="D79" s="21">
        <v>785</v>
      </c>
      <c r="E79" s="3"/>
    </row>
    <row r="80" spans="1:5" x14ac:dyDescent="0.4">
      <c r="A80" s="4" t="s">
        <v>81</v>
      </c>
      <c r="B80" s="21">
        <v>360</v>
      </c>
      <c r="C80" s="21">
        <v>491</v>
      </c>
      <c r="D80" s="21">
        <v>851</v>
      </c>
      <c r="E80" s="3"/>
    </row>
    <row r="81" spans="1:5" x14ac:dyDescent="0.4">
      <c r="A81" s="4" t="s">
        <v>82</v>
      </c>
      <c r="B81" s="21">
        <v>457</v>
      </c>
      <c r="C81" s="21">
        <v>591</v>
      </c>
      <c r="D81" s="21">
        <v>1048</v>
      </c>
      <c r="E81" s="3"/>
    </row>
    <row r="82" spans="1:5" x14ac:dyDescent="0.4">
      <c r="A82" s="4" t="s">
        <v>83</v>
      </c>
      <c r="B82" s="21">
        <v>449</v>
      </c>
      <c r="C82" s="21">
        <v>608</v>
      </c>
      <c r="D82" s="21">
        <v>1057</v>
      </c>
      <c r="E82" s="3"/>
    </row>
    <row r="83" spans="1:5" x14ac:dyDescent="0.4">
      <c r="A83" s="4" t="s">
        <v>84</v>
      </c>
      <c r="B83" s="21">
        <v>449</v>
      </c>
      <c r="C83" s="21">
        <v>598</v>
      </c>
      <c r="D83" s="21">
        <v>1047</v>
      </c>
      <c r="E83" s="3"/>
    </row>
    <row r="84" spans="1:5" x14ac:dyDescent="0.4">
      <c r="A84" s="4" t="s">
        <v>85</v>
      </c>
      <c r="B84" s="21">
        <v>420</v>
      </c>
      <c r="C84" s="21">
        <v>546</v>
      </c>
      <c r="D84" s="21">
        <v>966</v>
      </c>
      <c r="E84" s="3"/>
    </row>
    <row r="85" spans="1:5" x14ac:dyDescent="0.4">
      <c r="A85" s="4" t="s">
        <v>86</v>
      </c>
      <c r="B85" s="21">
        <v>344</v>
      </c>
      <c r="C85" s="21">
        <v>459</v>
      </c>
      <c r="D85" s="21">
        <v>803</v>
      </c>
      <c r="E85" s="3"/>
    </row>
    <row r="86" spans="1:5" x14ac:dyDescent="0.4">
      <c r="A86" s="4" t="s">
        <v>87</v>
      </c>
      <c r="B86" s="21">
        <v>286</v>
      </c>
      <c r="C86" s="21">
        <v>330</v>
      </c>
      <c r="D86" s="21">
        <v>616</v>
      </c>
      <c r="E86" s="3"/>
    </row>
    <row r="87" spans="1:5" x14ac:dyDescent="0.4">
      <c r="A87" s="4" t="s">
        <v>88</v>
      </c>
      <c r="B87" s="21">
        <v>238</v>
      </c>
      <c r="C87" s="21">
        <v>358</v>
      </c>
      <c r="D87" s="21">
        <v>596</v>
      </c>
      <c r="E87" s="3"/>
    </row>
    <row r="88" spans="1:5" x14ac:dyDescent="0.4">
      <c r="A88" s="4" t="s">
        <v>89</v>
      </c>
      <c r="B88" s="21">
        <v>233</v>
      </c>
      <c r="C88" s="21">
        <v>310</v>
      </c>
      <c r="D88" s="21">
        <v>543</v>
      </c>
      <c r="E88" s="3"/>
    </row>
    <row r="89" spans="1:5" x14ac:dyDescent="0.4">
      <c r="A89" s="4" t="s">
        <v>90</v>
      </c>
      <c r="B89" s="21">
        <v>225</v>
      </c>
      <c r="C89" s="21">
        <v>277</v>
      </c>
      <c r="D89" s="21">
        <v>502</v>
      </c>
      <c r="E89" s="3"/>
    </row>
    <row r="90" spans="1:5" x14ac:dyDescent="0.4">
      <c r="A90" s="4" t="s">
        <v>91</v>
      </c>
      <c r="B90" s="21">
        <v>154</v>
      </c>
      <c r="C90" s="21">
        <v>266</v>
      </c>
      <c r="D90" s="21">
        <v>420</v>
      </c>
      <c r="E90" s="3"/>
    </row>
    <row r="91" spans="1:5" x14ac:dyDescent="0.4">
      <c r="A91" s="4" t="s">
        <v>92</v>
      </c>
      <c r="B91" s="21">
        <v>104</v>
      </c>
      <c r="C91" s="21">
        <v>219</v>
      </c>
      <c r="D91" s="21">
        <v>323</v>
      </c>
      <c r="E91" s="3"/>
    </row>
    <row r="92" spans="1:5" x14ac:dyDescent="0.4">
      <c r="A92" s="4" t="s">
        <v>93</v>
      </c>
      <c r="B92" s="21">
        <v>87</v>
      </c>
      <c r="C92" s="21">
        <v>201</v>
      </c>
      <c r="D92" s="21">
        <v>288</v>
      </c>
      <c r="E92" s="3"/>
    </row>
    <row r="93" spans="1:5" x14ac:dyDescent="0.4">
      <c r="A93" s="4" t="s">
        <v>94</v>
      </c>
      <c r="B93" s="21">
        <v>86</v>
      </c>
      <c r="C93" s="21">
        <v>150</v>
      </c>
      <c r="D93" s="21">
        <v>236</v>
      </c>
      <c r="E93" s="3"/>
    </row>
    <row r="94" spans="1:5" x14ac:dyDescent="0.4">
      <c r="A94" s="4" t="s">
        <v>95</v>
      </c>
      <c r="B94" s="21">
        <v>53</v>
      </c>
      <c r="C94" s="21">
        <v>134</v>
      </c>
      <c r="D94" s="21">
        <v>187</v>
      </c>
      <c r="E94" s="3"/>
    </row>
    <row r="95" spans="1:5" x14ac:dyDescent="0.4">
      <c r="A95" s="4" t="s">
        <v>96</v>
      </c>
      <c r="B95" s="21">
        <v>35</v>
      </c>
      <c r="C95" s="21">
        <v>99</v>
      </c>
      <c r="D95" s="21">
        <v>134</v>
      </c>
      <c r="E95" s="3"/>
    </row>
    <row r="96" spans="1:5" x14ac:dyDescent="0.4">
      <c r="A96" s="4" t="s">
        <v>97</v>
      </c>
      <c r="B96" s="21">
        <v>31</v>
      </c>
      <c r="C96" s="21">
        <v>102</v>
      </c>
      <c r="D96" s="21">
        <v>133</v>
      </c>
      <c r="E96" s="3"/>
    </row>
    <row r="97" spans="1:6" x14ac:dyDescent="0.4">
      <c r="A97" s="4" t="s">
        <v>98</v>
      </c>
      <c r="B97" s="21">
        <v>20</v>
      </c>
      <c r="C97" s="21">
        <v>60</v>
      </c>
      <c r="D97" s="21">
        <v>80</v>
      </c>
      <c r="E97" s="3"/>
    </row>
    <row r="98" spans="1:6" x14ac:dyDescent="0.4">
      <c r="A98" s="4" t="s">
        <v>99</v>
      </c>
      <c r="B98" s="21">
        <v>15</v>
      </c>
      <c r="C98" s="21">
        <v>55</v>
      </c>
      <c r="D98" s="21">
        <v>70</v>
      </c>
      <c r="E98" s="3"/>
    </row>
    <row r="99" spans="1:6" x14ac:dyDescent="0.4">
      <c r="A99" s="4" t="s">
        <v>100</v>
      </c>
      <c r="B99" s="21">
        <v>11</v>
      </c>
      <c r="C99" s="21">
        <v>35</v>
      </c>
      <c r="D99" s="21">
        <v>46</v>
      </c>
      <c r="E99" s="3"/>
    </row>
    <row r="100" spans="1:6" x14ac:dyDescent="0.4">
      <c r="A100" s="4" t="s">
        <v>101</v>
      </c>
      <c r="B100" s="21">
        <v>6</v>
      </c>
      <c r="C100" s="21">
        <v>25</v>
      </c>
      <c r="D100" s="21">
        <v>31</v>
      </c>
      <c r="E100" s="3"/>
    </row>
    <row r="101" spans="1:6" x14ac:dyDescent="0.4">
      <c r="A101" s="4" t="s">
        <v>102</v>
      </c>
      <c r="B101" s="21">
        <v>3</v>
      </c>
      <c r="C101" s="21">
        <v>26</v>
      </c>
      <c r="D101" s="21">
        <v>29</v>
      </c>
      <c r="E101" s="3"/>
    </row>
    <row r="102" spans="1:6" x14ac:dyDescent="0.4">
      <c r="A102" s="4" t="s">
        <v>103</v>
      </c>
      <c r="B102" s="21">
        <v>0</v>
      </c>
      <c r="C102" s="21">
        <v>14</v>
      </c>
      <c r="D102" s="21">
        <v>14</v>
      </c>
      <c r="E102" s="3"/>
    </row>
    <row r="103" spans="1:6" x14ac:dyDescent="0.4">
      <c r="A103" s="4" t="s">
        <v>104</v>
      </c>
      <c r="B103" s="21">
        <v>3</v>
      </c>
      <c r="C103" s="21">
        <v>19</v>
      </c>
      <c r="D103" s="21">
        <v>22</v>
      </c>
      <c r="E103" s="3"/>
    </row>
    <row r="104" spans="1:6" x14ac:dyDescent="0.4">
      <c r="A104" s="4" t="s">
        <v>105</v>
      </c>
      <c r="B104" s="21">
        <v>0</v>
      </c>
      <c r="C104" s="21">
        <v>9</v>
      </c>
      <c r="D104" s="21">
        <v>9</v>
      </c>
      <c r="E104" s="3"/>
    </row>
    <row r="105" spans="1:6" x14ac:dyDescent="0.4">
      <c r="A105" s="4" t="s">
        <v>106</v>
      </c>
      <c r="B105" s="21">
        <v>2</v>
      </c>
      <c r="C105" s="21">
        <v>10</v>
      </c>
      <c r="D105" s="21">
        <v>12</v>
      </c>
      <c r="E105" s="3"/>
    </row>
    <row r="106" spans="1:6" x14ac:dyDescent="0.4">
      <c r="A106" s="4" t="s">
        <v>107</v>
      </c>
      <c r="B106" s="21">
        <v>0</v>
      </c>
      <c r="C106" s="21">
        <v>0</v>
      </c>
      <c r="D106" s="21">
        <v>0</v>
      </c>
      <c r="E106" s="3"/>
    </row>
    <row r="107" spans="1:6" x14ac:dyDescent="0.4">
      <c r="A107" s="4" t="s">
        <v>108</v>
      </c>
      <c r="B107" s="21">
        <v>0</v>
      </c>
      <c r="C107" s="21">
        <v>0</v>
      </c>
      <c r="D107" s="21">
        <v>0</v>
      </c>
      <c r="E107" s="3"/>
    </row>
    <row r="108" spans="1:6" x14ac:dyDescent="0.4">
      <c r="A108" s="4" t="s">
        <v>109</v>
      </c>
      <c r="B108" s="21">
        <v>0</v>
      </c>
      <c r="C108" s="21">
        <v>1</v>
      </c>
      <c r="D108" s="21">
        <v>1</v>
      </c>
      <c r="E108" s="3"/>
    </row>
    <row r="109" spans="1:6" x14ac:dyDescent="0.4">
      <c r="A109" s="4" t="s">
        <v>127</v>
      </c>
      <c r="B109" s="21">
        <v>0</v>
      </c>
      <c r="C109" s="21">
        <v>0</v>
      </c>
      <c r="D109" s="21">
        <v>0</v>
      </c>
      <c r="E109" s="3"/>
    </row>
    <row r="110" spans="1:6" x14ac:dyDescent="0.4">
      <c r="A110" s="4" t="s">
        <v>110</v>
      </c>
      <c r="B110" s="21">
        <v>0</v>
      </c>
      <c r="C110" s="21">
        <v>1</v>
      </c>
      <c r="D110" s="21">
        <v>1</v>
      </c>
      <c r="E110" s="3"/>
    </row>
    <row r="111" spans="1:6" x14ac:dyDescent="0.4">
      <c r="A111" s="4" t="s">
        <v>111</v>
      </c>
      <c r="B111" s="21">
        <v>0</v>
      </c>
      <c r="C111" s="21">
        <v>0</v>
      </c>
      <c r="D111" s="21">
        <v>0</v>
      </c>
      <c r="E111" s="3"/>
    </row>
    <row r="112" spans="1:6" x14ac:dyDescent="0.4">
      <c r="A112" s="4" t="s">
        <v>112</v>
      </c>
      <c r="B112" s="21">
        <v>0</v>
      </c>
      <c r="C112" s="21">
        <v>0</v>
      </c>
      <c r="D112" s="21">
        <v>0</v>
      </c>
      <c r="E112" s="3"/>
      <c r="F112" s="22"/>
    </row>
    <row r="113" spans="1:6" x14ac:dyDescent="0.4">
      <c r="A113" s="4" t="s">
        <v>113</v>
      </c>
      <c r="B113" s="21">
        <v>0</v>
      </c>
      <c r="C113" s="21">
        <v>0</v>
      </c>
      <c r="D113" s="21">
        <v>0</v>
      </c>
      <c r="E113" s="3"/>
      <c r="F113" s="22"/>
    </row>
    <row r="114" spans="1:6" x14ac:dyDescent="0.4">
      <c r="A114" s="3"/>
      <c r="B114" s="5"/>
      <c r="C114" s="5"/>
      <c r="D114" s="5"/>
      <c r="E114" s="3"/>
    </row>
    <row r="115" spans="1:6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7"/>
    </row>
    <row r="116" spans="1:6" x14ac:dyDescent="0.4">
      <c r="A116" s="9" t="s">
        <v>114</v>
      </c>
      <c r="B116" s="19">
        <f>SUM(B3:B8)</f>
        <v>2193</v>
      </c>
      <c r="C116" s="17">
        <f>SUM(C3:C8)</f>
        <v>2217</v>
      </c>
      <c r="D116" s="15">
        <f>B116+C116</f>
        <v>4410</v>
      </c>
      <c r="E116" s="16"/>
    </row>
    <row r="117" spans="1:6" x14ac:dyDescent="0.4">
      <c r="A117" s="9" t="s">
        <v>115</v>
      </c>
      <c r="B117" s="19">
        <f>SUM(B9:B14)</f>
        <v>2170</v>
      </c>
      <c r="C117" s="19">
        <f>SUM(C9:C14)</f>
        <v>2072</v>
      </c>
      <c r="D117" s="15">
        <f>B117+C117</f>
        <v>4242</v>
      </c>
      <c r="E117" s="16"/>
    </row>
    <row r="118" spans="1:6" x14ac:dyDescent="0.4">
      <c r="A118" s="9" t="s">
        <v>116</v>
      </c>
      <c r="B118" s="19">
        <f>SUM(B15:B17)</f>
        <v>1092</v>
      </c>
      <c r="C118" s="19">
        <f>SUM(C15:C17)</f>
        <v>1059</v>
      </c>
      <c r="D118" s="15">
        <f>B118+C118</f>
        <v>2151</v>
      </c>
      <c r="E118" s="16"/>
    </row>
    <row r="119" spans="1:6" x14ac:dyDescent="0.4">
      <c r="A119" s="9" t="s">
        <v>117</v>
      </c>
      <c r="B119" s="19">
        <f>SUM(B116:B118)</f>
        <v>5455</v>
      </c>
      <c r="C119" s="19">
        <f>SUM(C116:C118)</f>
        <v>5348</v>
      </c>
      <c r="D119" s="19">
        <f>SUM(D116:D118)</f>
        <v>10803</v>
      </c>
      <c r="E119" s="18">
        <f>D119/D135</f>
        <v>0.12485697444610104</v>
      </c>
    </row>
    <row r="120" spans="1:6" x14ac:dyDescent="0.4">
      <c r="A120" s="3"/>
      <c r="B120" s="3"/>
      <c r="C120" s="3"/>
      <c r="D120" s="3"/>
      <c r="E120" s="3"/>
    </row>
    <row r="121" spans="1:6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6" x14ac:dyDescent="0.4">
      <c r="A122" s="4" t="s">
        <v>118</v>
      </c>
      <c r="B122" s="15">
        <f>SUM(B18:B20)</f>
        <v>1170</v>
      </c>
      <c r="C122" s="15">
        <f>SUM(C18:C20)</f>
        <v>1121</v>
      </c>
      <c r="D122" s="15">
        <f t="shared" ref="D122:D126" si="0">B122+C122</f>
        <v>2291</v>
      </c>
      <c r="E122" s="16"/>
    </row>
    <row r="123" spans="1:6" x14ac:dyDescent="0.4">
      <c r="A123" s="4" t="s">
        <v>119</v>
      </c>
      <c r="B123" s="15">
        <f>SUM(B21:B32)</f>
        <v>5861</v>
      </c>
      <c r="C123" s="15">
        <f>SUM(C21:C32)</f>
        <v>5529</v>
      </c>
      <c r="D123" s="15">
        <f t="shared" si="0"/>
        <v>11390</v>
      </c>
      <c r="E123" s="16"/>
    </row>
    <row r="124" spans="1:6" x14ac:dyDescent="0.4">
      <c r="A124" s="4" t="s">
        <v>120</v>
      </c>
      <c r="B124" s="15">
        <f>SUM(B33:B42)</f>
        <v>5423</v>
      </c>
      <c r="C124" s="15">
        <f>SUM(C33:C42)</f>
        <v>5243</v>
      </c>
      <c r="D124" s="15">
        <f t="shared" si="0"/>
        <v>10666</v>
      </c>
      <c r="E124" s="16"/>
    </row>
    <row r="125" spans="1:6" x14ac:dyDescent="0.4">
      <c r="A125" s="4" t="s">
        <v>121</v>
      </c>
      <c r="B125" s="15">
        <f>SUM(B43:B52)</f>
        <v>6535</v>
      </c>
      <c r="C125" s="15">
        <f>SUM(C43:C52)</f>
        <v>6078</v>
      </c>
      <c r="D125" s="15">
        <f t="shared" si="0"/>
        <v>12613</v>
      </c>
      <c r="E125" s="16"/>
    </row>
    <row r="126" spans="1:6" x14ac:dyDescent="0.4">
      <c r="A126" s="24" t="s">
        <v>122</v>
      </c>
      <c r="B126" s="15">
        <f>SUM(B53:B67)</f>
        <v>8619</v>
      </c>
      <c r="C126" s="15">
        <f>SUM(C53:C67)</f>
        <v>7884</v>
      </c>
      <c r="D126" s="15">
        <f t="shared" si="0"/>
        <v>16503</v>
      </c>
      <c r="E126" s="16"/>
    </row>
    <row r="127" spans="1:6" x14ac:dyDescent="0.4">
      <c r="A127" s="9" t="s">
        <v>123</v>
      </c>
      <c r="B127" s="17">
        <f>SUM(B122:B126)</f>
        <v>27608</v>
      </c>
      <c r="C127" s="17">
        <f>SUM(C122:C126)</f>
        <v>25855</v>
      </c>
      <c r="D127" s="17">
        <f>SUM(D122:D126)</f>
        <v>53463</v>
      </c>
      <c r="E127" s="18">
        <f>D127/D135</f>
        <v>0.61790506570507264</v>
      </c>
    </row>
    <row r="128" spans="1:6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4675</v>
      </c>
      <c r="C130" s="6">
        <f>SUM(C68:C77)</f>
        <v>5396</v>
      </c>
      <c r="D130" s="6">
        <f>SUM(D68:D77)</f>
        <v>10071</v>
      </c>
      <c r="E130" s="16"/>
    </row>
    <row r="131" spans="1:5" x14ac:dyDescent="0.4">
      <c r="A131" s="24" t="s">
        <v>133</v>
      </c>
      <c r="B131" s="6">
        <f>SUM(B78:B113)</f>
        <v>5039</v>
      </c>
      <c r="C131" s="6">
        <f>SUM(C78:C113)</f>
        <v>7147</v>
      </c>
      <c r="D131" s="6">
        <f>SUM(D78:D113)</f>
        <v>12186</v>
      </c>
      <c r="E131" s="16"/>
    </row>
    <row r="132" spans="1:5" x14ac:dyDescent="0.4">
      <c r="A132" s="9" t="s">
        <v>124</v>
      </c>
      <c r="B132" s="11">
        <f>SUM(B130:B131)</f>
        <v>9714</v>
      </c>
      <c r="C132" s="11">
        <f>SUM(C130:C131)</f>
        <v>12543</v>
      </c>
      <c r="D132" s="11">
        <f>SUM(B132:C132)</f>
        <v>22257</v>
      </c>
      <c r="E132" s="18">
        <f>D132/D135</f>
        <v>0.2572379598488263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15">
        <f>SUM(B3:B113)</f>
        <v>42777</v>
      </c>
      <c r="C135" s="15">
        <f>SUM(C3:C113)</f>
        <v>43746</v>
      </c>
      <c r="D135" s="15">
        <f>B135+C135</f>
        <v>86523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  <rowBreaks count="1" manualBreakCount="1">
    <brk id="11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view="pageBreakPreview" zoomScaleNormal="100" zoomScaleSheetLayoutView="100" workbookViewId="0">
      <selection activeCell="G5" sqref="G5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140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21">
        <v>336</v>
      </c>
      <c r="C3" s="21">
        <v>365</v>
      </c>
      <c r="D3" s="21">
        <v>701</v>
      </c>
      <c r="E3" s="3"/>
    </row>
    <row r="4" spans="1:7" x14ac:dyDescent="0.4">
      <c r="A4" s="4" t="s">
        <v>5</v>
      </c>
      <c r="B4" s="21">
        <v>357</v>
      </c>
      <c r="C4" s="21">
        <v>396</v>
      </c>
      <c r="D4" s="21">
        <v>753</v>
      </c>
      <c r="E4" s="3"/>
    </row>
    <row r="5" spans="1:7" x14ac:dyDescent="0.4">
      <c r="A5" s="4" t="s">
        <v>6</v>
      </c>
      <c r="B5" s="21">
        <v>372</v>
      </c>
      <c r="C5" s="21">
        <v>368</v>
      </c>
      <c r="D5" s="21">
        <v>740</v>
      </c>
      <c r="E5" s="3"/>
    </row>
    <row r="6" spans="1:7" x14ac:dyDescent="0.4">
      <c r="A6" s="4" t="s">
        <v>7</v>
      </c>
      <c r="B6" s="21">
        <v>350</v>
      </c>
      <c r="C6" s="21">
        <v>349</v>
      </c>
      <c r="D6" s="21">
        <v>699</v>
      </c>
      <c r="E6" s="3"/>
    </row>
    <row r="7" spans="1:7" x14ac:dyDescent="0.4">
      <c r="A7" s="4" t="s">
        <v>8</v>
      </c>
      <c r="B7" s="21">
        <v>394</v>
      </c>
      <c r="C7" s="21">
        <v>381</v>
      </c>
      <c r="D7" s="21">
        <v>775</v>
      </c>
      <c r="E7" s="3"/>
    </row>
    <row r="8" spans="1:7" x14ac:dyDescent="0.4">
      <c r="A8" s="4" t="s">
        <v>9</v>
      </c>
      <c r="B8" s="21">
        <v>383</v>
      </c>
      <c r="C8" s="21">
        <v>359</v>
      </c>
      <c r="D8" s="21">
        <v>742</v>
      </c>
      <c r="E8" s="3"/>
    </row>
    <row r="9" spans="1:7" x14ac:dyDescent="0.4">
      <c r="A9" s="4" t="s">
        <v>10</v>
      </c>
      <c r="B9" s="21">
        <v>393</v>
      </c>
      <c r="C9" s="21">
        <v>373</v>
      </c>
      <c r="D9" s="21">
        <v>766</v>
      </c>
      <c r="E9" s="3"/>
    </row>
    <row r="10" spans="1:7" x14ac:dyDescent="0.4">
      <c r="A10" s="4" t="s">
        <v>11</v>
      </c>
      <c r="B10" s="21">
        <v>347</v>
      </c>
      <c r="C10" s="21">
        <v>321</v>
      </c>
      <c r="D10" s="21">
        <v>668</v>
      </c>
      <c r="E10" s="3"/>
    </row>
    <row r="11" spans="1:7" x14ac:dyDescent="0.4">
      <c r="A11" s="4" t="s">
        <v>12</v>
      </c>
      <c r="B11" s="21">
        <v>361</v>
      </c>
      <c r="C11" s="21">
        <v>366</v>
      </c>
      <c r="D11" s="21">
        <v>727</v>
      </c>
      <c r="E11" s="3"/>
    </row>
    <row r="12" spans="1:7" x14ac:dyDescent="0.4">
      <c r="A12" s="4" t="s">
        <v>13</v>
      </c>
      <c r="B12" s="21">
        <v>362</v>
      </c>
      <c r="C12" s="21">
        <v>315</v>
      </c>
      <c r="D12" s="21">
        <v>677</v>
      </c>
      <c r="E12" s="3"/>
    </row>
    <row r="13" spans="1:7" x14ac:dyDescent="0.4">
      <c r="A13" s="4" t="s">
        <v>14</v>
      </c>
      <c r="B13" s="21">
        <v>343</v>
      </c>
      <c r="C13" s="21">
        <v>354</v>
      </c>
      <c r="D13" s="21">
        <v>697</v>
      </c>
      <c r="E13" s="3"/>
    </row>
    <row r="14" spans="1:7" x14ac:dyDescent="0.4">
      <c r="A14" s="4" t="s">
        <v>15</v>
      </c>
      <c r="B14" s="21">
        <v>365</v>
      </c>
      <c r="C14" s="21">
        <v>353</v>
      </c>
      <c r="D14" s="21">
        <v>718</v>
      </c>
      <c r="E14" s="3"/>
    </row>
    <row r="15" spans="1:7" x14ac:dyDescent="0.4">
      <c r="A15" s="4" t="s">
        <v>16</v>
      </c>
      <c r="B15" s="21">
        <v>359</v>
      </c>
      <c r="C15" s="21">
        <v>362</v>
      </c>
      <c r="D15" s="21">
        <v>721</v>
      </c>
      <c r="E15" s="3"/>
    </row>
    <row r="16" spans="1:7" x14ac:dyDescent="0.4">
      <c r="A16" s="4" t="s">
        <v>17</v>
      </c>
      <c r="B16" s="21">
        <v>396</v>
      </c>
      <c r="C16" s="21">
        <v>343</v>
      </c>
      <c r="D16" s="21">
        <v>739</v>
      </c>
      <c r="E16" s="3"/>
    </row>
    <row r="17" spans="1:5" x14ac:dyDescent="0.4">
      <c r="A17" s="4" t="s">
        <v>18</v>
      </c>
      <c r="B17" s="21">
        <v>341</v>
      </c>
      <c r="C17" s="21">
        <v>348</v>
      </c>
      <c r="D17" s="21">
        <v>689</v>
      </c>
      <c r="E17" s="3"/>
    </row>
    <row r="18" spans="1:5" x14ac:dyDescent="0.4">
      <c r="A18" s="4" t="s">
        <v>19</v>
      </c>
      <c r="B18" s="21">
        <v>361</v>
      </c>
      <c r="C18" s="21">
        <v>388</v>
      </c>
      <c r="D18" s="21">
        <v>749</v>
      </c>
      <c r="E18" s="3"/>
    </row>
    <row r="19" spans="1:5" x14ac:dyDescent="0.4">
      <c r="A19" s="4" t="s">
        <v>20</v>
      </c>
      <c r="B19" s="21">
        <v>402</v>
      </c>
      <c r="C19" s="21">
        <v>342</v>
      </c>
      <c r="D19" s="21">
        <v>744</v>
      </c>
      <c r="E19" s="3"/>
    </row>
    <row r="20" spans="1:5" x14ac:dyDescent="0.4">
      <c r="A20" s="4" t="s">
        <v>21</v>
      </c>
      <c r="B20" s="21">
        <v>400</v>
      </c>
      <c r="C20" s="21">
        <v>389</v>
      </c>
      <c r="D20" s="21">
        <v>789</v>
      </c>
      <c r="E20" s="3"/>
    </row>
    <row r="21" spans="1:5" x14ac:dyDescent="0.4">
      <c r="A21" s="4" t="s">
        <v>22</v>
      </c>
      <c r="B21" s="21">
        <v>410</v>
      </c>
      <c r="C21" s="21">
        <v>368</v>
      </c>
      <c r="D21" s="21">
        <v>778</v>
      </c>
      <c r="E21" s="3"/>
    </row>
    <row r="22" spans="1:5" x14ac:dyDescent="0.4">
      <c r="A22" s="4" t="s">
        <v>23</v>
      </c>
      <c r="B22" s="21">
        <v>384</v>
      </c>
      <c r="C22" s="21">
        <v>395</v>
      </c>
      <c r="D22" s="21">
        <v>779</v>
      </c>
      <c r="E22" s="3"/>
    </row>
    <row r="23" spans="1:5" x14ac:dyDescent="0.4">
      <c r="A23" s="4" t="s">
        <v>24</v>
      </c>
      <c r="B23" s="21">
        <v>435</v>
      </c>
      <c r="C23" s="21">
        <v>432</v>
      </c>
      <c r="D23" s="21">
        <v>867</v>
      </c>
      <c r="E23" s="3"/>
    </row>
    <row r="24" spans="1:5" x14ac:dyDescent="0.4">
      <c r="A24" s="4" t="s">
        <v>25</v>
      </c>
      <c r="B24" s="21">
        <v>491</v>
      </c>
      <c r="C24" s="21">
        <v>436</v>
      </c>
      <c r="D24" s="21">
        <v>927</v>
      </c>
      <c r="E24" s="3"/>
    </row>
    <row r="25" spans="1:5" x14ac:dyDescent="0.4">
      <c r="A25" s="4" t="s">
        <v>26</v>
      </c>
      <c r="B25" s="21">
        <v>499</v>
      </c>
      <c r="C25" s="21">
        <v>439</v>
      </c>
      <c r="D25" s="21">
        <v>938</v>
      </c>
      <c r="E25" s="3"/>
    </row>
    <row r="26" spans="1:5" x14ac:dyDescent="0.4">
      <c r="A26" s="4" t="s">
        <v>27</v>
      </c>
      <c r="B26" s="21">
        <v>505</v>
      </c>
      <c r="C26" s="21">
        <v>492</v>
      </c>
      <c r="D26" s="21">
        <v>997</v>
      </c>
      <c r="E26" s="3"/>
    </row>
    <row r="27" spans="1:5" x14ac:dyDescent="0.4">
      <c r="A27" s="4" t="s">
        <v>28</v>
      </c>
      <c r="B27" s="21">
        <v>509</v>
      </c>
      <c r="C27" s="21">
        <v>445</v>
      </c>
      <c r="D27" s="21">
        <v>954</v>
      </c>
      <c r="E27" s="3"/>
    </row>
    <row r="28" spans="1:5" x14ac:dyDescent="0.4">
      <c r="A28" s="4" t="s">
        <v>29</v>
      </c>
      <c r="B28" s="21">
        <v>503</v>
      </c>
      <c r="C28" s="21">
        <v>470</v>
      </c>
      <c r="D28" s="21">
        <v>973</v>
      </c>
      <c r="E28" s="3"/>
    </row>
    <row r="29" spans="1:5" x14ac:dyDescent="0.4">
      <c r="A29" s="4" t="s">
        <v>30</v>
      </c>
      <c r="B29" s="21">
        <v>499</v>
      </c>
      <c r="C29" s="21">
        <v>505</v>
      </c>
      <c r="D29" s="21">
        <v>1004</v>
      </c>
      <c r="E29" s="3"/>
    </row>
    <row r="30" spans="1:5" x14ac:dyDescent="0.4">
      <c r="A30" s="4" t="s">
        <v>31</v>
      </c>
      <c r="B30" s="21">
        <v>517</v>
      </c>
      <c r="C30" s="21">
        <v>493</v>
      </c>
      <c r="D30" s="21">
        <v>1010</v>
      </c>
      <c r="E30" s="3"/>
    </row>
    <row r="31" spans="1:5" x14ac:dyDescent="0.4">
      <c r="A31" s="4" t="s">
        <v>32</v>
      </c>
      <c r="B31" s="21">
        <v>563</v>
      </c>
      <c r="C31" s="21">
        <v>514</v>
      </c>
      <c r="D31" s="21">
        <v>1077</v>
      </c>
      <c r="E31" s="3"/>
    </row>
    <row r="32" spans="1:5" x14ac:dyDescent="0.4">
      <c r="A32" s="4" t="s">
        <v>33</v>
      </c>
      <c r="B32" s="21">
        <v>532</v>
      </c>
      <c r="C32" s="21">
        <v>531</v>
      </c>
      <c r="D32" s="21">
        <v>1063</v>
      </c>
      <c r="E32" s="3"/>
    </row>
    <row r="33" spans="1:5" x14ac:dyDescent="0.4">
      <c r="A33" s="4" t="s">
        <v>34</v>
      </c>
      <c r="B33" s="21">
        <v>522</v>
      </c>
      <c r="C33" s="21">
        <v>520</v>
      </c>
      <c r="D33" s="21">
        <v>1042</v>
      </c>
      <c r="E33" s="3"/>
    </row>
    <row r="34" spans="1:5" x14ac:dyDescent="0.4">
      <c r="A34" s="4" t="s">
        <v>35</v>
      </c>
      <c r="B34" s="21">
        <v>542</v>
      </c>
      <c r="C34" s="21">
        <v>536</v>
      </c>
      <c r="D34" s="21">
        <v>1078</v>
      </c>
      <c r="E34" s="3"/>
    </row>
    <row r="35" spans="1:5" x14ac:dyDescent="0.4">
      <c r="A35" s="4" t="s">
        <v>36</v>
      </c>
      <c r="B35" s="21">
        <v>522</v>
      </c>
      <c r="C35" s="21">
        <v>559</v>
      </c>
      <c r="D35" s="21">
        <v>1081</v>
      </c>
      <c r="E35" s="3"/>
    </row>
    <row r="36" spans="1:5" x14ac:dyDescent="0.4">
      <c r="A36" s="4" t="s">
        <v>37</v>
      </c>
      <c r="B36" s="21">
        <v>529</v>
      </c>
      <c r="C36" s="21">
        <v>492</v>
      </c>
      <c r="D36" s="21">
        <v>1021</v>
      </c>
      <c r="E36" s="3"/>
    </row>
    <row r="37" spans="1:5" x14ac:dyDescent="0.4">
      <c r="A37" s="4" t="s">
        <v>38</v>
      </c>
      <c r="B37" s="21">
        <v>585</v>
      </c>
      <c r="C37" s="21">
        <v>561</v>
      </c>
      <c r="D37" s="21">
        <v>1146</v>
      </c>
      <c r="E37" s="3"/>
    </row>
    <row r="38" spans="1:5" x14ac:dyDescent="0.4">
      <c r="A38" s="4" t="s">
        <v>39</v>
      </c>
      <c r="B38" s="21">
        <v>531</v>
      </c>
      <c r="C38" s="21">
        <v>524</v>
      </c>
      <c r="D38" s="21">
        <v>1055</v>
      </c>
      <c r="E38" s="3"/>
    </row>
    <row r="39" spans="1:5" x14ac:dyDescent="0.4">
      <c r="A39" s="4" t="s">
        <v>40</v>
      </c>
      <c r="B39" s="21">
        <v>509</v>
      </c>
      <c r="C39" s="21">
        <v>514</v>
      </c>
      <c r="D39" s="21">
        <v>1023</v>
      </c>
      <c r="E39" s="3"/>
    </row>
    <row r="40" spans="1:5" x14ac:dyDescent="0.4">
      <c r="A40" s="4" t="s">
        <v>41</v>
      </c>
      <c r="B40" s="21">
        <v>570</v>
      </c>
      <c r="C40" s="21">
        <v>510</v>
      </c>
      <c r="D40" s="21">
        <v>1080</v>
      </c>
      <c r="E40" s="3"/>
    </row>
    <row r="41" spans="1:5" x14ac:dyDescent="0.4">
      <c r="A41" s="4" t="s">
        <v>42</v>
      </c>
      <c r="B41" s="21">
        <v>560</v>
      </c>
      <c r="C41" s="21">
        <v>495</v>
      </c>
      <c r="D41" s="21">
        <v>1055</v>
      </c>
      <c r="E41" s="3"/>
    </row>
    <row r="42" spans="1:5" x14ac:dyDescent="0.4">
      <c r="A42" s="4" t="s">
        <v>43</v>
      </c>
      <c r="B42" s="21">
        <v>539</v>
      </c>
      <c r="C42" s="21">
        <v>538</v>
      </c>
      <c r="D42" s="21">
        <v>1077</v>
      </c>
      <c r="E42" s="3"/>
    </row>
    <row r="43" spans="1:5" x14ac:dyDescent="0.4">
      <c r="A43" s="4" t="s">
        <v>44</v>
      </c>
      <c r="B43" s="21">
        <v>586</v>
      </c>
      <c r="C43" s="21">
        <v>545</v>
      </c>
      <c r="D43" s="21">
        <v>1131</v>
      </c>
      <c r="E43" s="3"/>
    </row>
    <row r="44" spans="1:5" x14ac:dyDescent="0.4">
      <c r="A44" s="4" t="s">
        <v>45</v>
      </c>
      <c r="B44" s="21">
        <v>530</v>
      </c>
      <c r="C44" s="21">
        <v>548</v>
      </c>
      <c r="D44" s="21">
        <v>1078</v>
      </c>
      <c r="E44" s="3"/>
    </row>
    <row r="45" spans="1:5" x14ac:dyDescent="0.4">
      <c r="A45" s="4" t="s">
        <v>46</v>
      </c>
      <c r="B45" s="21">
        <v>585</v>
      </c>
      <c r="C45" s="21">
        <v>520</v>
      </c>
      <c r="D45" s="21">
        <v>1105</v>
      </c>
      <c r="E45" s="3"/>
    </row>
    <row r="46" spans="1:5" x14ac:dyDescent="0.4">
      <c r="A46" s="4" t="s">
        <v>47</v>
      </c>
      <c r="B46" s="21">
        <v>566</v>
      </c>
      <c r="C46" s="21">
        <v>546</v>
      </c>
      <c r="D46" s="21">
        <v>1112</v>
      </c>
      <c r="E46" s="3"/>
    </row>
    <row r="47" spans="1:5" x14ac:dyDescent="0.4">
      <c r="A47" s="4" t="s">
        <v>48</v>
      </c>
      <c r="B47" s="21">
        <v>594</v>
      </c>
      <c r="C47" s="21">
        <v>552</v>
      </c>
      <c r="D47" s="21">
        <v>1146</v>
      </c>
      <c r="E47" s="3"/>
    </row>
    <row r="48" spans="1:5" x14ac:dyDescent="0.4">
      <c r="A48" s="4" t="s">
        <v>49</v>
      </c>
      <c r="B48" s="21">
        <v>633</v>
      </c>
      <c r="C48" s="21">
        <v>597</v>
      </c>
      <c r="D48" s="21">
        <v>1230</v>
      </c>
      <c r="E48" s="3"/>
    </row>
    <row r="49" spans="1:5" x14ac:dyDescent="0.4">
      <c r="A49" s="4" t="s">
        <v>50</v>
      </c>
      <c r="B49" s="21">
        <v>703</v>
      </c>
      <c r="C49" s="21">
        <v>633</v>
      </c>
      <c r="D49" s="21">
        <v>1336</v>
      </c>
      <c r="E49" s="3"/>
    </row>
    <row r="50" spans="1:5" x14ac:dyDescent="0.4">
      <c r="A50" s="4" t="s">
        <v>51</v>
      </c>
      <c r="B50" s="21">
        <v>681</v>
      </c>
      <c r="C50" s="21">
        <v>671</v>
      </c>
      <c r="D50" s="21">
        <v>1352</v>
      </c>
      <c r="E50" s="3"/>
    </row>
    <row r="51" spans="1:5" x14ac:dyDescent="0.4">
      <c r="A51" s="4" t="s">
        <v>52</v>
      </c>
      <c r="B51" s="21">
        <v>799</v>
      </c>
      <c r="C51" s="21">
        <v>707</v>
      </c>
      <c r="D51" s="21">
        <v>1506</v>
      </c>
      <c r="E51" s="3"/>
    </row>
    <row r="52" spans="1:5" x14ac:dyDescent="0.4">
      <c r="A52" s="4" t="s">
        <v>53</v>
      </c>
      <c r="B52" s="21">
        <v>864</v>
      </c>
      <c r="C52" s="21">
        <v>754</v>
      </c>
      <c r="D52" s="21">
        <v>1618</v>
      </c>
      <c r="E52" s="3"/>
    </row>
    <row r="53" spans="1:5" x14ac:dyDescent="0.4">
      <c r="A53" s="4" t="s">
        <v>54</v>
      </c>
      <c r="B53" s="21">
        <v>808</v>
      </c>
      <c r="C53" s="21">
        <v>761</v>
      </c>
      <c r="D53" s="21">
        <v>1569</v>
      </c>
      <c r="E53" s="3"/>
    </row>
    <row r="54" spans="1:5" x14ac:dyDescent="0.4">
      <c r="A54" s="4" t="s">
        <v>55</v>
      </c>
      <c r="B54" s="21">
        <v>782</v>
      </c>
      <c r="C54" s="21">
        <v>742</v>
      </c>
      <c r="D54" s="21">
        <v>1524</v>
      </c>
      <c r="E54" s="3"/>
    </row>
    <row r="55" spans="1:5" x14ac:dyDescent="0.4">
      <c r="A55" s="4" t="s">
        <v>56</v>
      </c>
      <c r="B55" s="21">
        <v>742</v>
      </c>
      <c r="C55" s="21">
        <v>696</v>
      </c>
      <c r="D55" s="21">
        <v>1438</v>
      </c>
      <c r="E55" s="3"/>
    </row>
    <row r="56" spans="1:5" x14ac:dyDescent="0.4">
      <c r="A56" s="4" t="s">
        <v>57</v>
      </c>
      <c r="B56" s="21">
        <v>718</v>
      </c>
      <c r="C56" s="21">
        <v>605</v>
      </c>
      <c r="D56" s="21">
        <v>1323</v>
      </c>
      <c r="E56" s="3"/>
    </row>
    <row r="57" spans="1:5" x14ac:dyDescent="0.4">
      <c r="A57" s="4" t="s">
        <v>58</v>
      </c>
      <c r="B57" s="21">
        <v>691</v>
      </c>
      <c r="C57" s="21">
        <v>610</v>
      </c>
      <c r="D57" s="21">
        <v>1301</v>
      </c>
      <c r="E57" s="3"/>
    </row>
    <row r="58" spans="1:5" x14ac:dyDescent="0.4">
      <c r="A58" s="4" t="s">
        <v>59</v>
      </c>
      <c r="B58" s="21">
        <v>691</v>
      </c>
      <c r="C58" s="21">
        <v>592</v>
      </c>
      <c r="D58" s="21">
        <v>1283</v>
      </c>
      <c r="E58" s="3"/>
    </row>
    <row r="59" spans="1:5" x14ac:dyDescent="0.4">
      <c r="A59" s="4" t="s">
        <v>60</v>
      </c>
      <c r="B59" s="21">
        <v>486</v>
      </c>
      <c r="C59" s="21">
        <v>383</v>
      </c>
      <c r="D59" s="21">
        <v>869</v>
      </c>
      <c r="E59" s="3"/>
    </row>
    <row r="60" spans="1:5" x14ac:dyDescent="0.4">
      <c r="A60" s="4" t="s">
        <v>61</v>
      </c>
      <c r="B60" s="21">
        <v>573</v>
      </c>
      <c r="C60" s="21">
        <v>552</v>
      </c>
      <c r="D60" s="21">
        <v>1125</v>
      </c>
      <c r="E60" s="3"/>
    </row>
    <row r="61" spans="1:5" x14ac:dyDescent="0.4">
      <c r="A61" s="4" t="s">
        <v>62</v>
      </c>
      <c r="B61" s="21">
        <v>496</v>
      </c>
      <c r="C61" s="21">
        <v>471</v>
      </c>
      <c r="D61" s="21">
        <v>967</v>
      </c>
      <c r="E61" s="3"/>
    </row>
    <row r="62" spans="1:5" x14ac:dyDescent="0.4">
      <c r="A62" s="4" t="s">
        <v>63</v>
      </c>
      <c r="B62" s="21">
        <v>485</v>
      </c>
      <c r="C62" s="21">
        <v>465</v>
      </c>
      <c r="D62" s="21">
        <v>950</v>
      </c>
      <c r="E62" s="3"/>
    </row>
    <row r="63" spans="1:5" x14ac:dyDescent="0.4">
      <c r="A63" s="4" t="s">
        <v>64</v>
      </c>
      <c r="B63" s="21">
        <v>475</v>
      </c>
      <c r="C63" s="21">
        <v>425</v>
      </c>
      <c r="D63" s="21">
        <v>900</v>
      </c>
      <c r="E63" s="3"/>
    </row>
    <row r="64" spans="1:5" x14ac:dyDescent="0.4">
      <c r="A64" s="4" t="s">
        <v>65</v>
      </c>
      <c r="B64" s="21">
        <v>431</v>
      </c>
      <c r="C64" s="21">
        <v>414</v>
      </c>
      <c r="D64" s="21">
        <v>845</v>
      </c>
      <c r="E64" s="3"/>
    </row>
    <row r="65" spans="1:5" x14ac:dyDescent="0.4">
      <c r="A65" s="4" t="s">
        <v>66</v>
      </c>
      <c r="B65" s="21">
        <v>418</v>
      </c>
      <c r="C65" s="21">
        <v>392</v>
      </c>
      <c r="D65" s="21">
        <v>810</v>
      </c>
      <c r="E65" s="3"/>
    </row>
    <row r="66" spans="1:5" x14ac:dyDescent="0.4">
      <c r="A66" s="4" t="s">
        <v>67</v>
      </c>
      <c r="B66" s="21">
        <v>397</v>
      </c>
      <c r="C66" s="21">
        <v>388</v>
      </c>
      <c r="D66" s="21">
        <v>785</v>
      </c>
      <c r="E66" s="3"/>
    </row>
    <row r="67" spans="1:5" x14ac:dyDescent="0.4">
      <c r="A67" s="4" t="s">
        <v>68</v>
      </c>
      <c r="B67" s="21">
        <v>445</v>
      </c>
      <c r="C67" s="21">
        <v>409</v>
      </c>
      <c r="D67" s="21">
        <v>854</v>
      </c>
      <c r="E67" s="3"/>
    </row>
    <row r="68" spans="1:5" x14ac:dyDescent="0.4">
      <c r="A68" s="4" t="s">
        <v>69</v>
      </c>
      <c r="B68" s="21">
        <v>357</v>
      </c>
      <c r="C68" s="21">
        <v>391</v>
      </c>
      <c r="D68" s="21">
        <v>748</v>
      </c>
      <c r="E68" s="3"/>
    </row>
    <row r="69" spans="1:5" x14ac:dyDescent="0.4">
      <c r="A69" s="4" t="s">
        <v>70</v>
      </c>
      <c r="B69" s="21">
        <v>382</v>
      </c>
      <c r="C69" s="21">
        <v>396</v>
      </c>
      <c r="D69" s="21">
        <v>778</v>
      </c>
      <c r="E69" s="3"/>
    </row>
    <row r="70" spans="1:5" x14ac:dyDescent="0.4">
      <c r="A70" s="4" t="s">
        <v>71</v>
      </c>
      <c r="B70" s="21">
        <v>400</v>
      </c>
      <c r="C70" s="21">
        <v>433</v>
      </c>
      <c r="D70" s="21">
        <v>833</v>
      </c>
      <c r="E70" s="3"/>
    </row>
    <row r="71" spans="1:5" x14ac:dyDescent="0.4">
      <c r="A71" s="4" t="s">
        <v>72</v>
      </c>
      <c r="B71" s="21">
        <v>407</v>
      </c>
      <c r="C71" s="21">
        <v>453</v>
      </c>
      <c r="D71" s="21">
        <v>860</v>
      </c>
      <c r="E71" s="3"/>
    </row>
    <row r="72" spans="1:5" x14ac:dyDescent="0.4">
      <c r="A72" s="4" t="s">
        <v>73</v>
      </c>
      <c r="B72" s="21">
        <v>383</v>
      </c>
      <c r="C72" s="21">
        <v>477</v>
      </c>
      <c r="D72" s="21">
        <v>860</v>
      </c>
      <c r="E72" s="3"/>
    </row>
    <row r="73" spans="1:5" x14ac:dyDescent="0.4">
      <c r="A73" s="4" t="s">
        <v>74</v>
      </c>
      <c r="B73" s="21">
        <v>454</v>
      </c>
      <c r="C73" s="21">
        <v>530</v>
      </c>
      <c r="D73" s="21">
        <v>984</v>
      </c>
      <c r="E73" s="3"/>
    </row>
    <row r="74" spans="1:5" x14ac:dyDescent="0.4">
      <c r="A74" s="4" t="s">
        <v>75</v>
      </c>
      <c r="B74" s="21">
        <v>509</v>
      </c>
      <c r="C74" s="21">
        <v>581</v>
      </c>
      <c r="D74" s="21">
        <v>1090</v>
      </c>
      <c r="E74" s="3"/>
    </row>
    <row r="75" spans="1:5" x14ac:dyDescent="0.4">
      <c r="A75" s="4" t="s">
        <v>76</v>
      </c>
      <c r="B75" s="21">
        <v>537</v>
      </c>
      <c r="C75" s="21">
        <v>604</v>
      </c>
      <c r="D75" s="21">
        <v>1141</v>
      </c>
      <c r="E75" s="3"/>
    </row>
    <row r="76" spans="1:5" x14ac:dyDescent="0.4">
      <c r="A76" s="4" t="s">
        <v>77</v>
      </c>
      <c r="B76" s="21">
        <v>614</v>
      </c>
      <c r="C76" s="21">
        <v>745</v>
      </c>
      <c r="D76" s="21">
        <v>1359</v>
      </c>
      <c r="E76" s="3"/>
    </row>
    <row r="77" spans="1:5" x14ac:dyDescent="0.4">
      <c r="A77" s="4" t="s">
        <v>78</v>
      </c>
      <c r="B77" s="21">
        <v>611</v>
      </c>
      <c r="C77" s="21">
        <v>756</v>
      </c>
      <c r="D77" s="21">
        <v>1367</v>
      </c>
      <c r="E77" s="3"/>
    </row>
    <row r="78" spans="1:5" x14ac:dyDescent="0.4">
      <c r="A78" s="4" t="s">
        <v>79</v>
      </c>
      <c r="B78" s="21">
        <v>607</v>
      </c>
      <c r="C78" s="21">
        <v>716</v>
      </c>
      <c r="D78" s="21">
        <v>1323</v>
      </c>
      <c r="E78" s="3"/>
    </row>
    <row r="79" spans="1:5" x14ac:dyDescent="0.4">
      <c r="A79" s="4" t="s">
        <v>80</v>
      </c>
      <c r="B79" s="21">
        <v>371</v>
      </c>
      <c r="C79" s="21">
        <v>469</v>
      </c>
      <c r="D79" s="21">
        <v>840</v>
      </c>
      <c r="E79" s="3"/>
    </row>
    <row r="80" spans="1:5" x14ac:dyDescent="0.4">
      <c r="A80" s="4" t="s">
        <v>81</v>
      </c>
      <c r="B80" s="21">
        <v>353</v>
      </c>
      <c r="C80" s="21">
        <v>481</v>
      </c>
      <c r="D80" s="21">
        <v>834</v>
      </c>
      <c r="E80" s="3"/>
    </row>
    <row r="81" spans="1:5" x14ac:dyDescent="0.4">
      <c r="A81" s="4" t="s">
        <v>82</v>
      </c>
      <c r="B81" s="21">
        <v>463</v>
      </c>
      <c r="C81" s="21">
        <v>596</v>
      </c>
      <c r="D81" s="21">
        <v>1059</v>
      </c>
      <c r="E81" s="3"/>
    </row>
    <row r="82" spans="1:5" x14ac:dyDescent="0.4">
      <c r="A82" s="4" t="s">
        <v>83</v>
      </c>
      <c r="B82" s="21">
        <v>436</v>
      </c>
      <c r="C82" s="21">
        <v>600</v>
      </c>
      <c r="D82" s="21">
        <v>1036</v>
      </c>
      <c r="E82" s="3"/>
    </row>
    <row r="83" spans="1:5" x14ac:dyDescent="0.4">
      <c r="A83" s="4" t="s">
        <v>84</v>
      </c>
      <c r="B83" s="21">
        <v>446</v>
      </c>
      <c r="C83" s="21">
        <v>586</v>
      </c>
      <c r="D83" s="21">
        <v>1032</v>
      </c>
      <c r="E83" s="3"/>
    </row>
    <row r="84" spans="1:5" x14ac:dyDescent="0.4">
      <c r="A84" s="4" t="s">
        <v>85</v>
      </c>
      <c r="B84" s="21">
        <v>426</v>
      </c>
      <c r="C84" s="21">
        <v>553</v>
      </c>
      <c r="D84" s="21">
        <v>979</v>
      </c>
      <c r="E84" s="3"/>
    </row>
    <row r="85" spans="1:5" x14ac:dyDescent="0.4">
      <c r="A85" s="4" t="s">
        <v>86</v>
      </c>
      <c r="B85" s="21">
        <v>348</v>
      </c>
      <c r="C85" s="21">
        <v>466</v>
      </c>
      <c r="D85" s="21">
        <v>814</v>
      </c>
      <c r="E85" s="3"/>
    </row>
    <row r="86" spans="1:5" x14ac:dyDescent="0.4">
      <c r="A86" s="4" t="s">
        <v>87</v>
      </c>
      <c r="B86" s="21">
        <v>292</v>
      </c>
      <c r="C86" s="21">
        <v>337</v>
      </c>
      <c r="D86" s="21">
        <v>629</v>
      </c>
      <c r="E86" s="3"/>
    </row>
    <row r="87" spans="1:5" x14ac:dyDescent="0.4">
      <c r="A87" s="4" t="s">
        <v>88</v>
      </c>
      <c r="B87" s="21">
        <v>231</v>
      </c>
      <c r="C87" s="21">
        <v>355</v>
      </c>
      <c r="D87" s="21">
        <v>586</v>
      </c>
      <c r="E87" s="3"/>
    </row>
    <row r="88" spans="1:5" x14ac:dyDescent="0.4">
      <c r="A88" s="4" t="s">
        <v>89</v>
      </c>
      <c r="B88" s="21">
        <v>237</v>
      </c>
      <c r="C88" s="21">
        <v>313</v>
      </c>
      <c r="D88" s="21">
        <v>550</v>
      </c>
      <c r="E88" s="3"/>
    </row>
    <row r="89" spans="1:5" x14ac:dyDescent="0.4">
      <c r="A89" s="4" t="s">
        <v>90</v>
      </c>
      <c r="B89" s="21">
        <v>207</v>
      </c>
      <c r="C89" s="21">
        <v>274</v>
      </c>
      <c r="D89" s="21">
        <v>481</v>
      </c>
      <c r="E89" s="3"/>
    </row>
    <row r="90" spans="1:5" x14ac:dyDescent="0.4">
      <c r="A90" s="4" t="s">
        <v>91</v>
      </c>
      <c r="B90" s="21">
        <v>169</v>
      </c>
      <c r="C90" s="21">
        <v>269</v>
      </c>
      <c r="D90" s="21">
        <v>438</v>
      </c>
      <c r="E90" s="3"/>
    </row>
    <row r="91" spans="1:5" x14ac:dyDescent="0.4">
      <c r="A91" s="4" t="s">
        <v>92</v>
      </c>
      <c r="B91" s="21">
        <v>104</v>
      </c>
      <c r="C91" s="21">
        <v>221</v>
      </c>
      <c r="D91" s="21">
        <v>325</v>
      </c>
      <c r="E91" s="3"/>
    </row>
    <row r="92" spans="1:5" x14ac:dyDescent="0.4">
      <c r="A92" s="4" t="s">
        <v>93</v>
      </c>
      <c r="B92" s="21">
        <v>81</v>
      </c>
      <c r="C92" s="21">
        <v>201</v>
      </c>
      <c r="D92" s="21">
        <v>282</v>
      </c>
      <c r="E92" s="3"/>
    </row>
    <row r="93" spans="1:5" x14ac:dyDescent="0.4">
      <c r="A93" s="4" t="s">
        <v>94</v>
      </c>
      <c r="B93" s="21">
        <v>92</v>
      </c>
      <c r="C93" s="21">
        <v>149</v>
      </c>
      <c r="D93" s="21">
        <v>241</v>
      </c>
      <c r="E93" s="3"/>
    </row>
    <row r="94" spans="1:5" x14ac:dyDescent="0.4">
      <c r="A94" s="4" t="s">
        <v>95</v>
      </c>
      <c r="B94" s="21">
        <v>49</v>
      </c>
      <c r="C94" s="21">
        <v>134</v>
      </c>
      <c r="D94" s="21">
        <v>183</v>
      </c>
      <c r="E94" s="3"/>
    </row>
    <row r="95" spans="1:5" x14ac:dyDescent="0.4">
      <c r="A95" s="4" t="s">
        <v>96</v>
      </c>
      <c r="B95" s="21">
        <v>39</v>
      </c>
      <c r="C95" s="21">
        <v>98</v>
      </c>
      <c r="D95" s="21">
        <v>137</v>
      </c>
      <c r="E95" s="3"/>
    </row>
    <row r="96" spans="1:5" x14ac:dyDescent="0.4">
      <c r="A96" s="4" t="s">
        <v>97</v>
      </c>
      <c r="B96" s="21">
        <v>29</v>
      </c>
      <c r="C96" s="21">
        <v>106</v>
      </c>
      <c r="D96" s="21">
        <v>135</v>
      </c>
      <c r="E96" s="3"/>
    </row>
    <row r="97" spans="1:6" x14ac:dyDescent="0.4">
      <c r="A97" s="4" t="s">
        <v>98</v>
      </c>
      <c r="B97" s="21">
        <v>22</v>
      </c>
      <c r="C97" s="21">
        <v>61</v>
      </c>
      <c r="D97" s="21">
        <v>83</v>
      </c>
      <c r="E97" s="3"/>
    </row>
    <row r="98" spans="1:6" x14ac:dyDescent="0.4">
      <c r="A98" s="4" t="s">
        <v>99</v>
      </c>
      <c r="B98" s="21">
        <v>14</v>
      </c>
      <c r="C98" s="21">
        <v>53</v>
      </c>
      <c r="D98" s="21">
        <v>67</v>
      </c>
      <c r="E98" s="3"/>
    </row>
    <row r="99" spans="1:6" x14ac:dyDescent="0.4">
      <c r="A99" s="4" t="s">
        <v>100</v>
      </c>
      <c r="B99" s="21">
        <v>11</v>
      </c>
      <c r="C99" s="21">
        <v>35</v>
      </c>
      <c r="D99" s="21">
        <v>46</v>
      </c>
      <c r="E99" s="3"/>
    </row>
    <row r="100" spans="1:6" x14ac:dyDescent="0.4">
      <c r="A100" s="4" t="s">
        <v>101</v>
      </c>
      <c r="B100" s="21">
        <v>6</v>
      </c>
      <c r="C100" s="21">
        <v>26</v>
      </c>
      <c r="D100" s="21">
        <v>32</v>
      </c>
      <c r="E100" s="3"/>
    </row>
    <row r="101" spans="1:6" x14ac:dyDescent="0.4">
      <c r="A101" s="4" t="s">
        <v>102</v>
      </c>
      <c r="B101" s="21">
        <v>3</v>
      </c>
      <c r="C101" s="21">
        <v>24</v>
      </c>
      <c r="D101" s="21">
        <v>27</v>
      </c>
      <c r="E101" s="3"/>
    </row>
    <row r="102" spans="1:6" x14ac:dyDescent="0.4">
      <c r="A102" s="4" t="s">
        <v>103</v>
      </c>
      <c r="B102" s="21">
        <v>0</v>
      </c>
      <c r="C102" s="21">
        <v>14</v>
      </c>
      <c r="D102" s="21">
        <v>14</v>
      </c>
      <c r="E102" s="3"/>
    </row>
    <row r="103" spans="1:6" x14ac:dyDescent="0.4">
      <c r="A103" s="4" t="s">
        <v>104</v>
      </c>
      <c r="B103" s="21">
        <v>3</v>
      </c>
      <c r="C103" s="21">
        <v>19</v>
      </c>
      <c r="D103" s="21">
        <v>22</v>
      </c>
      <c r="E103" s="3"/>
    </row>
    <row r="104" spans="1:6" x14ac:dyDescent="0.4">
      <c r="A104" s="4" t="s">
        <v>105</v>
      </c>
      <c r="B104" s="21">
        <v>0</v>
      </c>
      <c r="C104" s="21">
        <v>11</v>
      </c>
      <c r="D104" s="21">
        <v>11</v>
      </c>
      <c r="E104" s="3"/>
    </row>
    <row r="105" spans="1:6" x14ac:dyDescent="0.4">
      <c r="A105" s="4" t="s">
        <v>106</v>
      </c>
      <c r="B105" s="21">
        <v>2</v>
      </c>
      <c r="C105" s="21">
        <v>9</v>
      </c>
      <c r="D105" s="21">
        <v>11</v>
      </c>
      <c r="E105" s="3"/>
    </row>
    <row r="106" spans="1:6" x14ac:dyDescent="0.4">
      <c r="A106" s="4" t="s">
        <v>107</v>
      </c>
      <c r="B106" s="21">
        <v>0</v>
      </c>
      <c r="C106" s="21">
        <v>0</v>
      </c>
      <c r="D106" s="21">
        <v>0</v>
      </c>
      <c r="E106" s="3"/>
    </row>
    <row r="107" spans="1:6" x14ac:dyDescent="0.4">
      <c r="A107" s="4" t="s">
        <v>108</v>
      </c>
      <c r="B107" s="21">
        <v>0</v>
      </c>
      <c r="C107" s="21">
        <v>0</v>
      </c>
      <c r="D107" s="21">
        <v>0</v>
      </c>
      <c r="E107" s="3"/>
    </row>
    <row r="108" spans="1:6" x14ac:dyDescent="0.4">
      <c r="A108" s="4" t="s">
        <v>109</v>
      </c>
      <c r="B108" s="21">
        <v>0</v>
      </c>
      <c r="C108" s="21">
        <v>1</v>
      </c>
      <c r="D108" s="21">
        <v>1</v>
      </c>
      <c r="E108" s="3"/>
    </row>
    <row r="109" spans="1:6" x14ac:dyDescent="0.4">
      <c r="A109" s="4" t="s">
        <v>127</v>
      </c>
      <c r="B109" s="21">
        <v>0</v>
      </c>
      <c r="C109" s="21">
        <v>0</v>
      </c>
      <c r="D109" s="21">
        <v>0</v>
      </c>
      <c r="E109" s="3"/>
    </row>
    <row r="110" spans="1:6" x14ac:dyDescent="0.4">
      <c r="A110" s="4" t="s">
        <v>110</v>
      </c>
      <c r="B110" s="21">
        <v>0</v>
      </c>
      <c r="C110" s="21">
        <v>1</v>
      </c>
      <c r="D110" s="21">
        <v>1</v>
      </c>
      <c r="E110" s="3"/>
    </row>
    <row r="111" spans="1:6" x14ac:dyDescent="0.4">
      <c r="A111" s="4" t="s">
        <v>111</v>
      </c>
      <c r="B111" s="21">
        <v>0</v>
      </c>
      <c r="C111" s="21">
        <v>0</v>
      </c>
      <c r="D111" s="21">
        <v>0</v>
      </c>
      <c r="E111" s="3"/>
    </row>
    <row r="112" spans="1:6" x14ac:dyDescent="0.4">
      <c r="A112" s="4" t="s">
        <v>112</v>
      </c>
      <c r="B112" s="21">
        <v>0</v>
      </c>
      <c r="C112" s="21">
        <v>0</v>
      </c>
      <c r="D112" s="21">
        <v>0</v>
      </c>
      <c r="E112" s="3"/>
      <c r="F112" s="22"/>
    </row>
    <row r="113" spans="1:6" x14ac:dyDescent="0.4">
      <c r="A113" s="4" t="s">
        <v>113</v>
      </c>
      <c r="B113" s="21">
        <v>0</v>
      </c>
      <c r="C113" s="21">
        <v>0</v>
      </c>
      <c r="D113" s="21">
        <v>0</v>
      </c>
      <c r="E113" s="3"/>
      <c r="F113" s="22"/>
    </row>
    <row r="114" spans="1:6" x14ac:dyDescent="0.4">
      <c r="A114" s="3"/>
      <c r="B114" s="5"/>
      <c r="C114" s="5"/>
      <c r="D114" s="5"/>
      <c r="E114" s="3"/>
    </row>
    <row r="115" spans="1:6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7"/>
    </row>
    <row r="116" spans="1:6" x14ac:dyDescent="0.4">
      <c r="A116" s="9" t="s">
        <v>114</v>
      </c>
      <c r="B116" s="19">
        <f>SUM(B3:B8)</f>
        <v>2192</v>
      </c>
      <c r="C116" s="17">
        <f>SUM(C3:C8)</f>
        <v>2218</v>
      </c>
      <c r="D116" s="15">
        <f>B116+C116</f>
        <v>4410</v>
      </c>
      <c r="E116" s="16"/>
    </row>
    <row r="117" spans="1:6" x14ac:dyDescent="0.4">
      <c r="A117" s="9" t="s">
        <v>115</v>
      </c>
      <c r="B117" s="19">
        <f>SUM(B9:B14)</f>
        <v>2171</v>
      </c>
      <c r="C117" s="19">
        <f>SUM(C9:C14)</f>
        <v>2082</v>
      </c>
      <c r="D117" s="15">
        <f>B117+C117</f>
        <v>4253</v>
      </c>
      <c r="E117" s="16"/>
    </row>
    <row r="118" spans="1:6" x14ac:dyDescent="0.4">
      <c r="A118" s="9" t="s">
        <v>116</v>
      </c>
      <c r="B118" s="19">
        <f>SUM(B15:B17)</f>
        <v>1096</v>
      </c>
      <c r="C118" s="19">
        <f>SUM(C15:C17)</f>
        <v>1053</v>
      </c>
      <c r="D118" s="15">
        <f>B118+C118</f>
        <v>2149</v>
      </c>
      <c r="E118" s="16"/>
    </row>
    <row r="119" spans="1:6" x14ac:dyDescent="0.4">
      <c r="A119" s="9" t="s">
        <v>117</v>
      </c>
      <c r="B119" s="19">
        <f>SUM(B116:B118)</f>
        <v>5459</v>
      </c>
      <c r="C119" s="19">
        <f>SUM(C116:C118)</f>
        <v>5353</v>
      </c>
      <c r="D119" s="19">
        <f>SUM(D116:D118)</f>
        <v>10812</v>
      </c>
      <c r="E119" s="18">
        <f>D119/D135</f>
        <v>0.12497254811304398</v>
      </c>
    </row>
    <row r="120" spans="1:6" x14ac:dyDescent="0.4">
      <c r="A120" s="3"/>
      <c r="B120" s="3"/>
      <c r="C120" s="3"/>
      <c r="D120" s="3"/>
      <c r="E120" s="3"/>
    </row>
    <row r="121" spans="1:6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6" x14ac:dyDescent="0.4">
      <c r="A122" s="4" t="s">
        <v>118</v>
      </c>
      <c r="B122" s="15">
        <f>SUM(B18:B20)</f>
        <v>1163</v>
      </c>
      <c r="C122" s="15">
        <f>SUM(C18:C20)</f>
        <v>1119</v>
      </c>
      <c r="D122" s="15">
        <f t="shared" ref="D122:D126" si="0">B122+C122</f>
        <v>2282</v>
      </c>
      <c r="E122" s="16"/>
    </row>
    <row r="123" spans="1:6" x14ac:dyDescent="0.4">
      <c r="A123" s="4" t="s">
        <v>119</v>
      </c>
      <c r="B123" s="15">
        <f>SUM(B21:B32)</f>
        <v>5847</v>
      </c>
      <c r="C123" s="15">
        <f>SUM(C21:C32)</f>
        <v>5520</v>
      </c>
      <c r="D123" s="15">
        <f t="shared" si="0"/>
        <v>11367</v>
      </c>
      <c r="E123" s="16"/>
    </row>
    <row r="124" spans="1:6" x14ac:dyDescent="0.4">
      <c r="A124" s="4" t="s">
        <v>120</v>
      </c>
      <c r="B124" s="15">
        <f>SUM(B33:B42)</f>
        <v>5409</v>
      </c>
      <c r="C124" s="15">
        <f>SUM(C33:C42)</f>
        <v>5249</v>
      </c>
      <c r="D124" s="15">
        <f t="shared" si="0"/>
        <v>10658</v>
      </c>
      <c r="E124" s="16"/>
    </row>
    <row r="125" spans="1:6" x14ac:dyDescent="0.4">
      <c r="A125" s="4" t="s">
        <v>121</v>
      </c>
      <c r="B125" s="15">
        <f>SUM(B43:B52)</f>
        <v>6541</v>
      </c>
      <c r="C125" s="15">
        <f>SUM(C43:C52)</f>
        <v>6073</v>
      </c>
      <c r="D125" s="15">
        <f t="shared" si="0"/>
        <v>12614</v>
      </c>
      <c r="E125" s="16"/>
    </row>
    <row r="126" spans="1:6" x14ac:dyDescent="0.4">
      <c r="A126" s="25" t="s">
        <v>122</v>
      </c>
      <c r="B126" s="15">
        <f>SUM(B53:B67)</f>
        <v>8638</v>
      </c>
      <c r="C126" s="15">
        <f>SUM(C53:C67)</f>
        <v>7905</v>
      </c>
      <c r="D126" s="15">
        <f t="shared" si="0"/>
        <v>16543</v>
      </c>
      <c r="E126" s="16"/>
    </row>
    <row r="127" spans="1:6" x14ac:dyDescent="0.4">
      <c r="A127" s="9" t="s">
        <v>123</v>
      </c>
      <c r="B127" s="17">
        <f>SUM(B122:B126)</f>
        <v>27598</v>
      </c>
      <c r="C127" s="17">
        <f>SUM(C122:C126)</f>
        <v>25866</v>
      </c>
      <c r="D127" s="17">
        <f>SUM(D122:D126)</f>
        <v>53464</v>
      </c>
      <c r="E127" s="18">
        <f>D127/D135</f>
        <v>0.61797376177541463</v>
      </c>
    </row>
    <row r="128" spans="1:6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4654</v>
      </c>
      <c r="C130" s="6">
        <f>SUM(C68:C77)</f>
        <v>5366</v>
      </c>
      <c r="D130" s="6">
        <f>SUM(D68:D77)</f>
        <v>10020</v>
      </c>
      <c r="E130" s="16"/>
    </row>
    <row r="131" spans="1:5" x14ac:dyDescent="0.4">
      <c r="A131" s="25" t="s">
        <v>133</v>
      </c>
      <c r="B131" s="6">
        <f>SUM(B78:B113)</f>
        <v>5041</v>
      </c>
      <c r="C131" s="6">
        <f>SUM(C78:C113)</f>
        <v>7178</v>
      </c>
      <c r="D131" s="6">
        <f>SUM(D78:D113)</f>
        <v>12219</v>
      </c>
      <c r="E131" s="16"/>
    </row>
    <row r="132" spans="1:5" x14ac:dyDescent="0.4">
      <c r="A132" s="9" t="s">
        <v>124</v>
      </c>
      <c r="B132" s="11">
        <f>SUM(B130:B131)</f>
        <v>9695</v>
      </c>
      <c r="C132" s="11">
        <f>SUM(C130:C131)</f>
        <v>12544</v>
      </c>
      <c r="D132" s="11">
        <f>SUM(B132:C132)</f>
        <v>22239</v>
      </c>
      <c r="E132" s="18">
        <f>D132/D135</f>
        <v>0.25705369011154133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15">
        <f>SUM(B3:B113)</f>
        <v>42752</v>
      </c>
      <c r="C135" s="15">
        <f>SUM(C3:C113)</f>
        <v>43763</v>
      </c>
      <c r="D135" s="15">
        <f>B135+C135</f>
        <v>86515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  <rowBreaks count="1" manualBreakCount="1">
    <brk id="11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view="pageBreakPreview" zoomScaleNormal="100" zoomScaleSheetLayoutView="100" workbookViewId="0">
      <selection activeCell="D135" sqref="D135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141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21">
        <v>336</v>
      </c>
      <c r="C3" s="21">
        <v>371</v>
      </c>
      <c r="D3" s="21">
        <v>707</v>
      </c>
      <c r="E3" s="3"/>
    </row>
    <row r="4" spans="1:7" x14ac:dyDescent="0.4">
      <c r="A4" s="4" t="s">
        <v>5</v>
      </c>
      <c r="B4" s="21">
        <v>358</v>
      </c>
      <c r="C4" s="21">
        <v>394</v>
      </c>
      <c r="D4" s="21">
        <v>752</v>
      </c>
      <c r="E4" s="3"/>
    </row>
    <row r="5" spans="1:7" x14ac:dyDescent="0.4">
      <c r="A5" s="4" t="s">
        <v>6</v>
      </c>
      <c r="B5" s="21">
        <v>368</v>
      </c>
      <c r="C5" s="21">
        <v>372</v>
      </c>
      <c r="D5" s="21">
        <v>740</v>
      </c>
      <c r="E5" s="3"/>
    </row>
    <row r="6" spans="1:7" x14ac:dyDescent="0.4">
      <c r="A6" s="4" t="s">
        <v>7</v>
      </c>
      <c r="B6" s="21">
        <v>354</v>
      </c>
      <c r="C6" s="21">
        <v>350</v>
      </c>
      <c r="D6" s="21">
        <v>704</v>
      </c>
      <c r="E6" s="3"/>
    </row>
    <row r="7" spans="1:7" x14ac:dyDescent="0.4">
      <c r="A7" s="4" t="s">
        <v>8</v>
      </c>
      <c r="B7" s="21">
        <v>388</v>
      </c>
      <c r="C7" s="21">
        <v>364</v>
      </c>
      <c r="D7" s="21">
        <v>752</v>
      </c>
      <c r="E7" s="3"/>
    </row>
    <row r="8" spans="1:7" x14ac:dyDescent="0.4">
      <c r="A8" s="4" t="s">
        <v>9</v>
      </c>
      <c r="B8" s="21">
        <v>388</v>
      </c>
      <c r="C8" s="21">
        <v>371</v>
      </c>
      <c r="D8" s="21">
        <v>759</v>
      </c>
      <c r="E8" s="3"/>
    </row>
    <row r="9" spans="1:7" x14ac:dyDescent="0.4">
      <c r="A9" s="4" t="s">
        <v>10</v>
      </c>
      <c r="B9" s="21">
        <v>381</v>
      </c>
      <c r="C9" s="21">
        <v>369</v>
      </c>
      <c r="D9" s="21">
        <v>750</v>
      </c>
      <c r="E9" s="3"/>
    </row>
    <row r="10" spans="1:7" x14ac:dyDescent="0.4">
      <c r="A10" s="4" t="s">
        <v>11</v>
      </c>
      <c r="B10" s="21">
        <v>358</v>
      </c>
      <c r="C10" s="21">
        <v>333</v>
      </c>
      <c r="D10" s="21">
        <v>691</v>
      </c>
      <c r="E10" s="3"/>
    </row>
    <row r="11" spans="1:7" x14ac:dyDescent="0.4">
      <c r="A11" s="4" t="s">
        <v>12</v>
      </c>
      <c r="B11" s="21">
        <v>361</v>
      </c>
      <c r="C11" s="21">
        <v>359</v>
      </c>
      <c r="D11" s="21">
        <v>720</v>
      </c>
      <c r="E11" s="3"/>
    </row>
    <row r="12" spans="1:7" x14ac:dyDescent="0.4">
      <c r="A12" s="4" t="s">
        <v>13</v>
      </c>
      <c r="B12" s="21">
        <v>360</v>
      </c>
      <c r="C12" s="21">
        <v>319</v>
      </c>
      <c r="D12" s="21">
        <v>679</v>
      </c>
      <c r="E12" s="3"/>
    </row>
    <row r="13" spans="1:7" x14ac:dyDescent="0.4">
      <c r="A13" s="4" t="s">
        <v>14</v>
      </c>
      <c r="B13" s="21">
        <v>346</v>
      </c>
      <c r="C13" s="21">
        <v>343</v>
      </c>
      <c r="D13" s="21">
        <v>689</v>
      </c>
      <c r="E13" s="3"/>
    </row>
    <row r="14" spans="1:7" x14ac:dyDescent="0.4">
      <c r="A14" s="4" t="s">
        <v>15</v>
      </c>
      <c r="B14" s="21">
        <v>356</v>
      </c>
      <c r="C14" s="21">
        <v>366</v>
      </c>
      <c r="D14" s="21">
        <v>722</v>
      </c>
      <c r="E14" s="3"/>
    </row>
    <row r="15" spans="1:7" x14ac:dyDescent="0.4">
      <c r="A15" s="4" t="s">
        <v>16</v>
      </c>
      <c r="B15" s="21">
        <v>363</v>
      </c>
      <c r="C15" s="21">
        <v>354</v>
      </c>
      <c r="D15" s="21">
        <v>717</v>
      </c>
      <c r="E15" s="3"/>
    </row>
    <row r="16" spans="1:7" x14ac:dyDescent="0.4">
      <c r="A16" s="4" t="s">
        <v>17</v>
      </c>
      <c r="B16" s="21">
        <v>398</v>
      </c>
      <c r="C16" s="21">
        <v>344</v>
      </c>
      <c r="D16" s="21">
        <v>742</v>
      </c>
      <c r="E16" s="3"/>
    </row>
    <row r="17" spans="1:5" x14ac:dyDescent="0.4">
      <c r="A17" s="4" t="s">
        <v>18</v>
      </c>
      <c r="B17" s="21">
        <v>336</v>
      </c>
      <c r="C17" s="21">
        <v>356</v>
      </c>
      <c r="D17" s="21">
        <v>692</v>
      </c>
      <c r="E17" s="3"/>
    </row>
    <row r="18" spans="1:5" x14ac:dyDescent="0.4">
      <c r="A18" s="4" t="s">
        <v>19</v>
      </c>
      <c r="B18" s="21">
        <v>366</v>
      </c>
      <c r="C18" s="21">
        <v>385</v>
      </c>
      <c r="D18" s="21">
        <v>751</v>
      </c>
      <c r="E18" s="3"/>
    </row>
    <row r="19" spans="1:5" x14ac:dyDescent="0.4">
      <c r="A19" s="4" t="s">
        <v>20</v>
      </c>
      <c r="B19" s="21">
        <v>414</v>
      </c>
      <c r="C19" s="21">
        <v>350</v>
      </c>
      <c r="D19" s="21">
        <v>764</v>
      </c>
      <c r="E19" s="3"/>
    </row>
    <row r="20" spans="1:5" x14ac:dyDescent="0.4">
      <c r="A20" s="4" t="s">
        <v>21</v>
      </c>
      <c r="B20" s="21">
        <v>370</v>
      </c>
      <c r="C20" s="21">
        <v>384</v>
      </c>
      <c r="D20" s="21">
        <v>754</v>
      </c>
      <c r="E20" s="3"/>
    </row>
    <row r="21" spans="1:5" x14ac:dyDescent="0.4">
      <c r="A21" s="4" t="s">
        <v>22</v>
      </c>
      <c r="B21" s="21">
        <v>416</v>
      </c>
      <c r="C21" s="21">
        <v>365</v>
      </c>
      <c r="D21" s="21">
        <v>781</v>
      </c>
      <c r="E21" s="3"/>
    </row>
    <row r="22" spans="1:5" x14ac:dyDescent="0.4">
      <c r="A22" s="4" t="s">
        <v>23</v>
      </c>
      <c r="B22" s="21">
        <v>399</v>
      </c>
      <c r="C22" s="21">
        <v>392</v>
      </c>
      <c r="D22" s="21">
        <v>791</v>
      </c>
      <c r="E22" s="3"/>
    </row>
    <row r="23" spans="1:5" x14ac:dyDescent="0.4">
      <c r="A23" s="4" t="s">
        <v>24</v>
      </c>
      <c r="B23" s="21">
        <v>427</v>
      </c>
      <c r="C23" s="21">
        <v>417</v>
      </c>
      <c r="D23" s="21">
        <v>844</v>
      </c>
      <c r="E23" s="3"/>
    </row>
    <row r="24" spans="1:5" x14ac:dyDescent="0.4">
      <c r="A24" s="4" t="s">
        <v>25</v>
      </c>
      <c r="B24" s="21">
        <v>486</v>
      </c>
      <c r="C24" s="21">
        <v>442</v>
      </c>
      <c r="D24" s="21">
        <v>928</v>
      </c>
      <c r="E24" s="3"/>
    </row>
    <row r="25" spans="1:5" x14ac:dyDescent="0.4">
      <c r="A25" s="4" t="s">
        <v>26</v>
      </c>
      <c r="B25" s="21">
        <v>493</v>
      </c>
      <c r="C25" s="21">
        <v>433</v>
      </c>
      <c r="D25" s="21">
        <v>926</v>
      </c>
      <c r="E25" s="3"/>
    </row>
    <row r="26" spans="1:5" x14ac:dyDescent="0.4">
      <c r="A26" s="4" t="s">
        <v>27</v>
      </c>
      <c r="B26" s="21">
        <v>501</v>
      </c>
      <c r="C26" s="21">
        <v>489</v>
      </c>
      <c r="D26" s="21">
        <v>990</v>
      </c>
      <c r="E26" s="3"/>
    </row>
    <row r="27" spans="1:5" x14ac:dyDescent="0.4">
      <c r="A27" s="4" t="s">
        <v>28</v>
      </c>
      <c r="B27" s="21">
        <v>510</v>
      </c>
      <c r="C27" s="21">
        <v>455</v>
      </c>
      <c r="D27" s="21">
        <v>965</v>
      </c>
      <c r="E27" s="3"/>
    </row>
    <row r="28" spans="1:5" x14ac:dyDescent="0.4">
      <c r="A28" s="4" t="s">
        <v>29</v>
      </c>
      <c r="B28" s="21">
        <v>499</v>
      </c>
      <c r="C28" s="21">
        <v>474</v>
      </c>
      <c r="D28" s="21">
        <v>973</v>
      </c>
      <c r="E28" s="3"/>
    </row>
    <row r="29" spans="1:5" x14ac:dyDescent="0.4">
      <c r="A29" s="4" t="s">
        <v>30</v>
      </c>
      <c r="B29" s="21">
        <v>507</v>
      </c>
      <c r="C29" s="21">
        <v>507</v>
      </c>
      <c r="D29" s="21">
        <v>1014</v>
      </c>
      <c r="E29" s="3"/>
    </row>
    <row r="30" spans="1:5" x14ac:dyDescent="0.4">
      <c r="A30" s="4" t="s">
        <v>31</v>
      </c>
      <c r="B30" s="21">
        <v>515</v>
      </c>
      <c r="C30" s="21">
        <v>503</v>
      </c>
      <c r="D30" s="21">
        <v>1018</v>
      </c>
      <c r="E30" s="3"/>
    </row>
    <row r="31" spans="1:5" x14ac:dyDescent="0.4">
      <c r="A31" s="4" t="s">
        <v>32</v>
      </c>
      <c r="B31" s="21">
        <v>549</v>
      </c>
      <c r="C31" s="21">
        <v>510</v>
      </c>
      <c r="D31" s="21">
        <v>1059</v>
      </c>
      <c r="E31" s="3"/>
    </row>
    <row r="32" spans="1:5" x14ac:dyDescent="0.4">
      <c r="A32" s="4" t="s">
        <v>33</v>
      </c>
      <c r="B32" s="21">
        <v>540</v>
      </c>
      <c r="C32" s="21">
        <v>512</v>
      </c>
      <c r="D32" s="21">
        <v>1052</v>
      </c>
      <c r="E32" s="3"/>
    </row>
    <row r="33" spans="1:5" x14ac:dyDescent="0.4">
      <c r="A33" s="4" t="s">
        <v>34</v>
      </c>
      <c r="B33" s="21">
        <v>535</v>
      </c>
      <c r="C33" s="21">
        <v>526</v>
      </c>
      <c r="D33" s="21">
        <v>1061</v>
      </c>
      <c r="E33" s="3"/>
    </row>
    <row r="34" spans="1:5" x14ac:dyDescent="0.4">
      <c r="A34" s="4" t="s">
        <v>35</v>
      </c>
      <c r="B34" s="21">
        <v>522</v>
      </c>
      <c r="C34" s="21">
        <v>541</v>
      </c>
      <c r="D34" s="21">
        <v>1063</v>
      </c>
      <c r="E34" s="3"/>
    </row>
    <row r="35" spans="1:5" x14ac:dyDescent="0.4">
      <c r="A35" s="4" t="s">
        <v>36</v>
      </c>
      <c r="B35" s="21">
        <v>531</v>
      </c>
      <c r="C35" s="21">
        <v>566</v>
      </c>
      <c r="D35" s="21">
        <v>1097</v>
      </c>
      <c r="E35" s="3"/>
    </row>
    <row r="36" spans="1:5" x14ac:dyDescent="0.4">
      <c r="A36" s="4" t="s">
        <v>37</v>
      </c>
      <c r="B36" s="21">
        <v>519</v>
      </c>
      <c r="C36" s="21">
        <v>502</v>
      </c>
      <c r="D36" s="21">
        <v>1021</v>
      </c>
      <c r="E36" s="3"/>
    </row>
    <row r="37" spans="1:5" x14ac:dyDescent="0.4">
      <c r="A37" s="4" t="s">
        <v>38</v>
      </c>
      <c r="B37" s="21">
        <v>579</v>
      </c>
      <c r="C37" s="21">
        <v>540</v>
      </c>
      <c r="D37" s="21">
        <v>1119</v>
      </c>
      <c r="E37" s="3"/>
    </row>
    <row r="38" spans="1:5" x14ac:dyDescent="0.4">
      <c r="A38" s="4" t="s">
        <v>39</v>
      </c>
      <c r="B38" s="21">
        <v>536</v>
      </c>
      <c r="C38" s="21">
        <v>519</v>
      </c>
      <c r="D38" s="21">
        <v>1055</v>
      </c>
      <c r="E38" s="3"/>
    </row>
    <row r="39" spans="1:5" x14ac:dyDescent="0.4">
      <c r="A39" s="4" t="s">
        <v>40</v>
      </c>
      <c r="B39" s="21">
        <v>517</v>
      </c>
      <c r="C39" s="21">
        <v>522</v>
      </c>
      <c r="D39" s="21">
        <v>1039</v>
      </c>
      <c r="E39" s="3"/>
    </row>
    <row r="40" spans="1:5" x14ac:dyDescent="0.4">
      <c r="A40" s="4" t="s">
        <v>41</v>
      </c>
      <c r="B40" s="21">
        <v>576</v>
      </c>
      <c r="C40" s="21">
        <v>525</v>
      </c>
      <c r="D40" s="21">
        <v>1101</v>
      </c>
      <c r="E40" s="3"/>
    </row>
    <row r="41" spans="1:5" x14ac:dyDescent="0.4">
      <c r="A41" s="4" t="s">
        <v>42</v>
      </c>
      <c r="B41" s="21">
        <v>558</v>
      </c>
      <c r="C41" s="21">
        <v>481</v>
      </c>
      <c r="D41" s="21">
        <v>1039</v>
      </c>
      <c r="E41" s="3"/>
    </row>
    <row r="42" spans="1:5" x14ac:dyDescent="0.4">
      <c r="A42" s="4" t="s">
        <v>43</v>
      </c>
      <c r="B42" s="21">
        <v>539</v>
      </c>
      <c r="C42" s="21">
        <v>536</v>
      </c>
      <c r="D42" s="21">
        <v>1075</v>
      </c>
      <c r="E42" s="3"/>
    </row>
    <row r="43" spans="1:5" x14ac:dyDescent="0.4">
      <c r="A43" s="4" t="s">
        <v>44</v>
      </c>
      <c r="B43" s="21">
        <v>581</v>
      </c>
      <c r="C43" s="21">
        <v>551</v>
      </c>
      <c r="D43" s="21">
        <v>1132</v>
      </c>
      <c r="E43" s="3"/>
    </row>
    <row r="44" spans="1:5" x14ac:dyDescent="0.4">
      <c r="A44" s="4" t="s">
        <v>45</v>
      </c>
      <c r="B44" s="21">
        <v>532</v>
      </c>
      <c r="C44" s="21">
        <v>542</v>
      </c>
      <c r="D44" s="21">
        <v>1074</v>
      </c>
      <c r="E44" s="3"/>
    </row>
    <row r="45" spans="1:5" x14ac:dyDescent="0.4">
      <c r="A45" s="4" t="s">
        <v>46</v>
      </c>
      <c r="B45" s="21">
        <v>585</v>
      </c>
      <c r="C45" s="21">
        <v>535</v>
      </c>
      <c r="D45" s="21">
        <v>1120</v>
      </c>
      <c r="E45" s="3"/>
    </row>
    <row r="46" spans="1:5" x14ac:dyDescent="0.4">
      <c r="A46" s="4" t="s">
        <v>47</v>
      </c>
      <c r="B46" s="21">
        <v>566</v>
      </c>
      <c r="C46" s="21">
        <v>537</v>
      </c>
      <c r="D46" s="21">
        <v>1103</v>
      </c>
      <c r="E46" s="3"/>
    </row>
    <row r="47" spans="1:5" x14ac:dyDescent="0.4">
      <c r="A47" s="4" t="s">
        <v>48</v>
      </c>
      <c r="B47" s="21">
        <v>588</v>
      </c>
      <c r="C47" s="21">
        <v>559</v>
      </c>
      <c r="D47" s="21">
        <v>1147</v>
      </c>
      <c r="E47" s="3"/>
    </row>
    <row r="48" spans="1:5" x14ac:dyDescent="0.4">
      <c r="A48" s="4" t="s">
        <v>49</v>
      </c>
      <c r="B48" s="21">
        <v>636</v>
      </c>
      <c r="C48" s="21">
        <v>591</v>
      </c>
      <c r="D48" s="21">
        <v>1227</v>
      </c>
      <c r="E48" s="3"/>
    </row>
    <row r="49" spans="1:5" x14ac:dyDescent="0.4">
      <c r="A49" s="4" t="s">
        <v>50</v>
      </c>
      <c r="B49" s="21">
        <v>696</v>
      </c>
      <c r="C49" s="21">
        <v>627</v>
      </c>
      <c r="D49" s="21">
        <v>1323</v>
      </c>
      <c r="E49" s="3"/>
    </row>
    <row r="50" spans="1:5" x14ac:dyDescent="0.4">
      <c r="A50" s="4" t="s">
        <v>51</v>
      </c>
      <c r="B50" s="21">
        <v>680</v>
      </c>
      <c r="C50" s="21">
        <v>656</v>
      </c>
      <c r="D50" s="21">
        <v>1336</v>
      </c>
      <c r="E50" s="3"/>
    </row>
    <row r="51" spans="1:5" x14ac:dyDescent="0.4">
      <c r="A51" s="4" t="s">
        <v>52</v>
      </c>
      <c r="B51" s="21">
        <v>777</v>
      </c>
      <c r="C51" s="21">
        <v>701</v>
      </c>
      <c r="D51" s="21">
        <v>1478</v>
      </c>
      <c r="E51" s="3"/>
    </row>
    <row r="52" spans="1:5" x14ac:dyDescent="0.4">
      <c r="A52" s="4" t="s">
        <v>53</v>
      </c>
      <c r="B52" s="21">
        <v>872</v>
      </c>
      <c r="C52" s="21">
        <v>751</v>
      </c>
      <c r="D52" s="21">
        <v>1623</v>
      </c>
      <c r="E52" s="3"/>
    </row>
    <row r="53" spans="1:5" x14ac:dyDescent="0.4">
      <c r="A53" s="4" t="s">
        <v>54</v>
      </c>
      <c r="B53" s="21">
        <v>812</v>
      </c>
      <c r="C53" s="21">
        <v>768</v>
      </c>
      <c r="D53" s="21">
        <v>1580</v>
      </c>
      <c r="E53" s="3"/>
    </row>
    <row r="54" spans="1:5" x14ac:dyDescent="0.4">
      <c r="A54" s="4" t="s">
        <v>55</v>
      </c>
      <c r="B54" s="21">
        <v>785</v>
      </c>
      <c r="C54" s="21">
        <v>735</v>
      </c>
      <c r="D54" s="21">
        <v>1520</v>
      </c>
      <c r="E54" s="3"/>
    </row>
    <row r="55" spans="1:5" x14ac:dyDescent="0.4">
      <c r="A55" s="4" t="s">
        <v>56</v>
      </c>
      <c r="B55" s="21">
        <v>740</v>
      </c>
      <c r="C55" s="21">
        <v>696</v>
      </c>
      <c r="D55" s="21">
        <v>1436</v>
      </c>
      <c r="E55" s="3"/>
    </row>
    <row r="56" spans="1:5" x14ac:dyDescent="0.4">
      <c r="A56" s="4" t="s">
        <v>57</v>
      </c>
      <c r="B56" s="21">
        <v>724</v>
      </c>
      <c r="C56" s="21">
        <v>622</v>
      </c>
      <c r="D56" s="21">
        <v>1346</v>
      </c>
      <c r="E56" s="3"/>
    </row>
    <row r="57" spans="1:5" x14ac:dyDescent="0.4">
      <c r="A57" s="4" t="s">
        <v>58</v>
      </c>
      <c r="B57" s="21">
        <v>672</v>
      </c>
      <c r="C57" s="21">
        <v>614</v>
      </c>
      <c r="D57" s="21">
        <v>1286</v>
      </c>
      <c r="E57" s="3"/>
    </row>
    <row r="58" spans="1:5" x14ac:dyDescent="0.4">
      <c r="A58" s="4" t="s">
        <v>59</v>
      </c>
      <c r="B58" s="21">
        <v>723</v>
      </c>
      <c r="C58" s="21">
        <v>603</v>
      </c>
      <c r="D58" s="21">
        <v>1326</v>
      </c>
      <c r="E58" s="3"/>
    </row>
    <row r="59" spans="1:5" x14ac:dyDescent="0.4">
      <c r="A59" s="4" t="s">
        <v>60</v>
      </c>
      <c r="B59" s="21">
        <v>473</v>
      </c>
      <c r="C59" s="21">
        <v>388</v>
      </c>
      <c r="D59" s="21">
        <v>861</v>
      </c>
      <c r="E59" s="3"/>
    </row>
    <row r="60" spans="1:5" x14ac:dyDescent="0.4">
      <c r="A60" s="4" t="s">
        <v>61</v>
      </c>
      <c r="B60" s="21">
        <v>594</v>
      </c>
      <c r="C60" s="21">
        <v>536</v>
      </c>
      <c r="D60" s="21">
        <v>1130</v>
      </c>
      <c r="E60" s="3"/>
    </row>
    <row r="61" spans="1:5" x14ac:dyDescent="0.4">
      <c r="A61" s="4" t="s">
        <v>62</v>
      </c>
      <c r="B61" s="21">
        <v>494</v>
      </c>
      <c r="C61" s="21">
        <v>480</v>
      </c>
      <c r="D61" s="21">
        <v>974</v>
      </c>
      <c r="E61" s="3"/>
    </row>
    <row r="62" spans="1:5" x14ac:dyDescent="0.4">
      <c r="A62" s="4" t="s">
        <v>63</v>
      </c>
      <c r="B62" s="21">
        <v>470</v>
      </c>
      <c r="C62" s="21">
        <v>465</v>
      </c>
      <c r="D62" s="21">
        <v>935</v>
      </c>
      <c r="E62" s="3"/>
    </row>
    <row r="63" spans="1:5" x14ac:dyDescent="0.4">
      <c r="A63" s="4" t="s">
        <v>64</v>
      </c>
      <c r="B63" s="21">
        <v>477</v>
      </c>
      <c r="C63" s="21">
        <v>430</v>
      </c>
      <c r="D63" s="21">
        <v>907</v>
      </c>
      <c r="E63" s="3"/>
    </row>
    <row r="64" spans="1:5" x14ac:dyDescent="0.4">
      <c r="A64" s="4" t="s">
        <v>65</v>
      </c>
      <c r="B64" s="21">
        <v>438</v>
      </c>
      <c r="C64" s="21">
        <v>417</v>
      </c>
      <c r="D64" s="21">
        <v>855</v>
      </c>
      <c r="E64" s="3"/>
    </row>
    <row r="65" spans="1:5" x14ac:dyDescent="0.4">
      <c r="A65" s="4" t="s">
        <v>66</v>
      </c>
      <c r="B65" s="21">
        <v>421</v>
      </c>
      <c r="C65" s="21">
        <v>384</v>
      </c>
      <c r="D65" s="21">
        <v>805</v>
      </c>
      <c r="E65" s="3"/>
    </row>
    <row r="66" spans="1:5" x14ac:dyDescent="0.4">
      <c r="A66" s="4" t="s">
        <v>67</v>
      </c>
      <c r="B66" s="21">
        <v>392</v>
      </c>
      <c r="C66" s="21">
        <v>388</v>
      </c>
      <c r="D66" s="21">
        <v>780</v>
      </c>
      <c r="E66" s="3"/>
    </row>
    <row r="67" spans="1:5" x14ac:dyDescent="0.4">
      <c r="A67" s="4" t="s">
        <v>68</v>
      </c>
      <c r="B67" s="21">
        <v>447</v>
      </c>
      <c r="C67" s="21">
        <v>420</v>
      </c>
      <c r="D67" s="21">
        <v>867</v>
      </c>
      <c r="E67" s="3"/>
    </row>
    <row r="68" spans="1:5" x14ac:dyDescent="0.4">
      <c r="A68" s="4" t="s">
        <v>69</v>
      </c>
      <c r="B68" s="21">
        <v>366</v>
      </c>
      <c r="C68" s="21">
        <v>393</v>
      </c>
      <c r="D68" s="21">
        <v>759</v>
      </c>
      <c r="E68" s="3"/>
    </row>
    <row r="69" spans="1:5" x14ac:dyDescent="0.4">
      <c r="A69" s="4" t="s">
        <v>70</v>
      </c>
      <c r="B69" s="21">
        <v>386</v>
      </c>
      <c r="C69" s="21">
        <v>387</v>
      </c>
      <c r="D69" s="21">
        <v>773</v>
      </c>
      <c r="E69" s="3"/>
    </row>
    <row r="70" spans="1:5" x14ac:dyDescent="0.4">
      <c r="A70" s="4" t="s">
        <v>71</v>
      </c>
      <c r="B70" s="21">
        <v>385</v>
      </c>
      <c r="C70" s="21">
        <v>428</v>
      </c>
      <c r="D70" s="21">
        <v>813</v>
      </c>
      <c r="E70" s="3"/>
    </row>
    <row r="71" spans="1:5" x14ac:dyDescent="0.4">
      <c r="A71" s="4" t="s">
        <v>72</v>
      </c>
      <c r="B71" s="21">
        <v>392</v>
      </c>
      <c r="C71" s="21">
        <v>453</v>
      </c>
      <c r="D71" s="21">
        <v>845</v>
      </c>
      <c r="E71" s="3"/>
    </row>
    <row r="72" spans="1:5" x14ac:dyDescent="0.4">
      <c r="A72" s="4" t="s">
        <v>73</v>
      </c>
      <c r="B72" s="21">
        <v>390</v>
      </c>
      <c r="C72" s="21">
        <v>472</v>
      </c>
      <c r="D72" s="21">
        <v>862</v>
      </c>
      <c r="E72" s="3"/>
    </row>
    <row r="73" spans="1:5" x14ac:dyDescent="0.4">
      <c r="A73" s="4" t="s">
        <v>74</v>
      </c>
      <c r="B73" s="21">
        <v>455</v>
      </c>
      <c r="C73" s="21">
        <v>514</v>
      </c>
      <c r="D73" s="21">
        <v>969</v>
      </c>
      <c r="E73" s="3"/>
    </row>
    <row r="74" spans="1:5" x14ac:dyDescent="0.4">
      <c r="A74" s="4" t="s">
        <v>75</v>
      </c>
      <c r="B74" s="21">
        <v>502</v>
      </c>
      <c r="C74" s="21">
        <v>583</v>
      </c>
      <c r="D74" s="21">
        <v>1085</v>
      </c>
      <c r="E74" s="3"/>
    </row>
    <row r="75" spans="1:5" x14ac:dyDescent="0.4">
      <c r="A75" s="4" t="s">
        <v>76</v>
      </c>
      <c r="B75" s="21">
        <v>533</v>
      </c>
      <c r="C75" s="21">
        <v>605</v>
      </c>
      <c r="D75" s="21">
        <v>1138</v>
      </c>
      <c r="E75" s="3"/>
    </row>
    <row r="76" spans="1:5" x14ac:dyDescent="0.4">
      <c r="A76" s="4" t="s">
        <v>77</v>
      </c>
      <c r="B76" s="21">
        <v>606</v>
      </c>
      <c r="C76" s="21">
        <v>740</v>
      </c>
      <c r="D76" s="21">
        <v>1346</v>
      </c>
      <c r="E76" s="3"/>
    </row>
    <row r="77" spans="1:5" x14ac:dyDescent="0.4">
      <c r="A77" s="4" t="s">
        <v>78</v>
      </c>
      <c r="B77" s="21">
        <v>619</v>
      </c>
      <c r="C77" s="21">
        <v>748</v>
      </c>
      <c r="D77" s="21">
        <v>1367</v>
      </c>
      <c r="E77" s="3"/>
    </row>
    <row r="78" spans="1:5" x14ac:dyDescent="0.4">
      <c r="A78" s="4" t="s">
        <v>79</v>
      </c>
      <c r="B78" s="21">
        <v>610</v>
      </c>
      <c r="C78" s="21">
        <v>738</v>
      </c>
      <c r="D78" s="21">
        <v>1348</v>
      </c>
      <c r="E78" s="3"/>
    </row>
    <row r="79" spans="1:5" x14ac:dyDescent="0.4">
      <c r="A79" s="4" t="s">
        <v>80</v>
      </c>
      <c r="B79" s="21">
        <v>392</v>
      </c>
      <c r="C79" s="21">
        <v>486</v>
      </c>
      <c r="D79" s="21">
        <v>878</v>
      </c>
      <c r="E79" s="3"/>
    </row>
    <row r="80" spans="1:5" x14ac:dyDescent="0.4">
      <c r="A80" s="4" t="s">
        <v>81</v>
      </c>
      <c r="B80" s="21">
        <v>338</v>
      </c>
      <c r="C80" s="21">
        <v>465</v>
      </c>
      <c r="D80" s="21">
        <v>803</v>
      </c>
      <c r="E80" s="3"/>
    </row>
    <row r="81" spans="1:5" x14ac:dyDescent="0.4">
      <c r="A81" s="4" t="s">
        <v>82</v>
      </c>
      <c r="B81" s="21">
        <v>454</v>
      </c>
      <c r="C81" s="21">
        <v>580</v>
      </c>
      <c r="D81" s="21">
        <v>1034</v>
      </c>
      <c r="E81" s="3"/>
    </row>
    <row r="82" spans="1:5" x14ac:dyDescent="0.4">
      <c r="A82" s="4" t="s">
        <v>83</v>
      </c>
      <c r="B82" s="21">
        <v>449</v>
      </c>
      <c r="C82" s="21">
        <v>605</v>
      </c>
      <c r="D82" s="21">
        <v>1054</v>
      </c>
      <c r="E82" s="3"/>
    </row>
    <row r="83" spans="1:5" x14ac:dyDescent="0.4">
      <c r="A83" s="4" t="s">
        <v>84</v>
      </c>
      <c r="B83" s="21">
        <v>427</v>
      </c>
      <c r="C83" s="21">
        <v>584</v>
      </c>
      <c r="D83" s="21">
        <v>1011</v>
      </c>
      <c r="E83" s="3"/>
    </row>
    <row r="84" spans="1:5" x14ac:dyDescent="0.4">
      <c r="A84" s="4" t="s">
        <v>85</v>
      </c>
      <c r="B84" s="21">
        <v>445</v>
      </c>
      <c r="C84" s="21">
        <v>553</v>
      </c>
      <c r="D84" s="21">
        <v>998</v>
      </c>
      <c r="E84" s="3"/>
    </row>
    <row r="85" spans="1:5" x14ac:dyDescent="0.4">
      <c r="A85" s="4" t="s">
        <v>86</v>
      </c>
      <c r="B85" s="21">
        <v>334</v>
      </c>
      <c r="C85" s="21">
        <v>488</v>
      </c>
      <c r="D85" s="21">
        <v>822</v>
      </c>
      <c r="E85" s="3"/>
    </row>
    <row r="86" spans="1:5" x14ac:dyDescent="0.4">
      <c r="A86" s="4" t="s">
        <v>87</v>
      </c>
      <c r="B86" s="21">
        <v>306</v>
      </c>
      <c r="C86" s="21">
        <v>337</v>
      </c>
      <c r="D86" s="21">
        <v>643</v>
      </c>
      <c r="E86" s="3"/>
    </row>
    <row r="87" spans="1:5" x14ac:dyDescent="0.4">
      <c r="A87" s="4" t="s">
        <v>88</v>
      </c>
      <c r="B87" s="21">
        <v>228</v>
      </c>
      <c r="C87" s="21">
        <v>338</v>
      </c>
      <c r="D87" s="21">
        <v>566</v>
      </c>
      <c r="E87" s="3"/>
    </row>
    <row r="88" spans="1:5" x14ac:dyDescent="0.4">
      <c r="A88" s="4" t="s">
        <v>89</v>
      </c>
      <c r="B88" s="21">
        <v>250</v>
      </c>
      <c r="C88" s="21">
        <v>321</v>
      </c>
      <c r="D88" s="21">
        <v>571</v>
      </c>
      <c r="E88" s="3"/>
    </row>
    <row r="89" spans="1:5" x14ac:dyDescent="0.4">
      <c r="A89" s="4" t="s">
        <v>90</v>
      </c>
      <c r="B89" s="21">
        <v>199</v>
      </c>
      <c r="C89" s="21">
        <v>289</v>
      </c>
      <c r="D89" s="21">
        <v>488</v>
      </c>
      <c r="E89" s="3"/>
    </row>
    <row r="90" spans="1:5" x14ac:dyDescent="0.4">
      <c r="A90" s="4" t="s">
        <v>91</v>
      </c>
      <c r="B90" s="21">
        <v>175</v>
      </c>
      <c r="C90" s="21">
        <v>272</v>
      </c>
      <c r="D90" s="21">
        <v>447</v>
      </c>
      <c r="E90" s="3"/>
    </row>
    <row r="91" spans="1:5" x14ac:dyDescent="0.4">
      <c r="A91" s="4" t="s">
        <v>92</v>
      </c>
      <c r="B91" s="21">
        <v>104</v>
      </c>
      <c r="C91" s="21">
        <v>202</v>
      </c>
      <c r="D91" s="21">
        <v>306</v>
      </c>
      <c r="E91" s="3"/>
    </row>
    <row r="92" spans="1:5" x14ac:dyDescent="0.4">
      <c r="A92" s="4" t="s">
        <v>93</v>
      </c>
      <c r="B92" s="21">
        <v>82</v>
      </c>
      <c r="C92" s="21">
        <v>208</v>
      </c>
      <c r="D92" s="21">
        <v>290</v>
      </c>
      <c r="E92" s="3"/>
    </row>
    <row r="93" spans="1:5" x14ac:dyDescent="0.4">
      <c r="A93" s="4" t="s">
        <v>94</v>
      </c>
      <c r="B93" s="21">
        <v>89</v>
      </c>
      <c r="C93" s="21">
        <v>154</v>
      </c>
      <c r="D93" s="21">
        <v>243</v>
      </c>
      <c r="E93" s="3"/>
    </row>
    <row r="94" spans="1:5" x14ac:dyDescent="0.4">
      <c r="A94" s="4" t="s">
        <v>95</v>
      </c>
      <c r="B94" s="21">
        <v>45</v>
      </c>
      <c r="C94" s="21">
        <v>134</v>
      </c>
      <c r="D94" s="21">
        <v>179</v>
      </c>
      <c r="E94" s="3"/>
    </row>
    <row r="95" spans="1:5" x14ac:dyDescent="0.4">
      <c r="A95" s="4" t="s">
        <v>96</v>
      </c>
      <c r="B95" s="21">
        <v>42</v>
      </c>
      <c r="C95" s="21">
        <v>97</v>
      </c>
      <c r="D95" s="21">
        <v>139</v>
      </c>
      <c r="E95" s="3"/>
    </row>
    <row r="96" spans="1:5" x14ac:dyDescent="0.4">
      <c r="A96" s="4" t="s">
        <v>97</v>
      </c>
      <c r="B96" s="21">
        <v>28</v>
      </c>
      <c r="C96" s="21">
        <v>103</v>
      </c>
      <c r="D96" s="21">
        <v>131</v>
      </c>
      <c r="E96" s="3"/>
    </row>
    <row r="97" spans="1:6" x14ac:dyDescent="0.4">
      <c r="A97" s="4" t="s">
        <v>98</v>
      </c>
      <c r="B97" s="21">
        <v>20</v>
      </c>
      <c r="C97" s="21">
        <v>68</v>
      </c>
      <c r="D97" s="21">
        <v>88</v>
      </c>
      <c r="E97" s="3"/>
    </row>
    <row r="98" spans="1:6" x14ac:dyDescent="0.4">
      <c r="A98" s="4" t="s">
        <v>99</v>
      </c>
      <c r="B98" s="21">
        <v>12</v>
      </c>
      <c r="C98" s="21">
        <v>52</v>
      </c>
      <c r="D98" s="21">
        <v>64</v>
      </c>
      <c r="E98" s="3"/>
    </row>
    <row r="99" spans="1:6" x14ac:dyDescent="0.4">
      <c r="A99" s="4" t="s">
        <v>100</v>
      </c>
      <c r="B99" s="21">
        <v>13</v>
      </c>
      <c r="C99" s="21">
        <v>34</v>
      </c>
      <c r="D99" s="21">
        <v>47</v>
      </c>
      <c r="E99" s="3"/>
    </row>
    <row r="100" spans="1:6" x14ac:dyDescent="0.4">
      <c r="A100" s="4" t="s">
        <v>101</v>
      </c>
      <c r="B100" s="21">
        <v>4</v>
      </c>
      <c r="C100" s="21">
        <v>24</v>
      </c>
      <c r="D100" s="21">
        <v>28</v>
      </c>
      <c r="E100" s="3"/>
    </row>
    <row r="101" spans="1:6" x14ac:dyDescent="0.4">
      <c r="A101" s="4" t="s">
        <v>102</v>
      </c>
      <c r="B101" s="21">
        <v>5</v>
      </c>
      <c r="C101" s="21">
        <v>27</v>
      </c>
      <c r="D101" s="21">
        <v>32</v>
      </c>
      <c r="E101" s="3"/>
    </row>
    <row r="102" spans="1:6" x14ac:dyDescent="0.4">
      <c r="A102" s="4" t="s">
        <v>103</v>
      </c>
      <c r="B102" s="21">
        <v>0</v>
      </c>
      <c r="C102" s="21">
        <v>13</v>
      </c>
      <c r="D102" s="21">
        <v>13</v>
      </c>
      <c r="E102" s="3"/>
    </row>
    <row r="103" spans="1:6" x14ac:dyDescent="0.4">
      <c r="A103" s="4" t="s">
        <v>104</v>
      </c>
      <c r="B103" s="21">
        <v>3</v>
      </c>
      <c r="C103" s="21">
        <v>19</v>
      </c>
      <c r="D103" s="21">
        <v>22</v>
      </c>
      <c r="E103" s="3"/>
    </row>
    <row r="104" spans="1:6" x14ac:dyDescent="0.4">
      <c r="A104" s="4" t="s">
        <v>105</v>
      </c>
      <c r="B104" s="21">
        <v>0</v>
      </c>
      <c r="C104" s="21">
        <v>11</v>
      </c>
      <c r="D104" s="21">
        <v>11</v>
      </c>
      <c r="E104" s="3"/>
    </row>
    <row r="105" spans="1:6" x14ac:dyDescent="0.4">
      <c r="A105" s="4" t="s">
        <v>106</v>
      </c>
      <c r="B105" s="21">
        <v>2</v>
      </c>
      <c r="C105" s="21">
        <v>9</v>
      </c>
      <c r="D105" s="21">
        <v>11</v>
      </c>
      <c r="E105" s="3"/>
    </row>
    <row r="106" spans="1:6" x14ac:dyDescent="0.4">
      <c r="A106" s="4" t="s">
        <v>107</v>
      </c>
      <c r="B106" s="21">
        <v>0</v>
      </c>
      <c r="C106" s="21">
        <v>1</v>
      </c>
      <c r="D106" s="21">
        <v>1</v>
      </c>
      <c r="E106" s="3"/>
    </row>
    <row r="107" spans="1:6" x14ac:dyDescent="0.4">
      <c r="A107" s="4" t="s">
        <v>108</v>
      </c>
      <c r="B107" s="21">
        <v>0</v>
      </c>
      <c r="C107" s="21">
        <v>0</v>
      </c>
      <c r="D107" s="21">
        <v>0</v>
      </c>
      <c r="E107" s="3"/>
    </row>
    <row r="108" spans="1:6" x14ac:dyDescent="0.4">
      <c r="A108" s="4" t="s">
        <v>109</v>
      </c>
      <c r="B108" s="21">
        <v>0</v>
      </c>
      <c r="C108" s="21">
        <v>1</v>
      </c>
      <c r="D108" s="21">
        <v>1</v>
      </c>
      <c r="E108" s="3"/>
    </row>
    <row r="109" spans="1:6" x14ac:dyDescent="0.4">
      <c r="A109" s="4" t="s">
        <v>127</v>
      </c>
      <c r="B109" s="21">
        <v>0</v>
      </c>
      <c r="C109" s="21">
        <v>0</v>
      </c>
      <c r="D109" s="21">
        <v>0</v>
      </c>
      <c r="E109" s="3"/>
    </row>
    <row r="110" spans="1:6" x14ac:dyDescent="0.4">
      <c r="A110" s="4" t="s">
        <v>110</v>
      </c>
      <c r="B110" s="21">
        <v>0</v>
      </c>
      <c r="C110" s="21">
        <v>1</v>
      </c>
      <c r="D110" s="21">
        <v>1</v>
      </c>
      <c r="E110" s="3"/>
    </row>
    <row r="111" spans="1:6" x14ac:dyDescent="0.4">
      <c r="A111" s="4" t="s">
        <v>111</v>
      </c>
      <c r="B111" s="21">
        <v>0</v>
      </c>
      <c r="C111" s="21">
        <v>0</v>
      </c>
      <c r="D111" s="21">
        <v>0</v>
      </c>
      <c r="E111" s="3"/>
    </row>
    <row r="112" spans="1:6" x14ac:dyDescent="0.4">
      <c r="A112" s="4" t="s">
        <v>112</v>
      </c>
      <c r="B112" s="21">
        <v>0</v>
      </c>
      <c r="C112" s="21">
        <v>0</v>
      </c>
      <c r="D112" s="21">
        <v>0</v>
      </c>
      <c r="E112" s="3"/>
      <c r="F112" s="22"/>
    </row>
    <row r="113" spans="1:6" x14ac:dyDescent="0.4">
      <c r="A113" s="4" t="s">
        <v>113</v>
      </c>
      <c r="B113" s="21">
        <v>0</v>
      </c>
      <c r="C113" s="21">
        <v>0</v>
      </c>
      <c r="D113" s="21">
        <v>0</v>
      </c>
      <c r="E113" s="3"/>
      <c r="F113" s="22"/>
    </row>
    <row r="114" spans="1:6" x14ac:dyDescent="0.4">
      <c r="A114" s="3"/>
      <c r="B114" s="5"/>
      <c r="C114" s="5"/>
      <c r="D114" s="5"/>
      <c r="E114" s="3"/>
    </row>
    <row r="115" spans="1:6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7"/>
    </row>
    <row r="116" spans="1:6" x14ac:dyDescent="0.4">
      <c r="A116" s="9" t="s">
        <v>114</v>
      </c>
      <c r="B116" s="19">
        <f>SUM(B3:B8)</f>
        <v>2192</v>
      </c>
      <c r="C116" s="17">
        <f>SUM(C3:C8)</f>
        <v>2222</v>
      </c>
      <c r="D116" s="15">
        <f>B116+C116</f>
        <v>4414</v>
      </c>
      <c r="E116" s="16"/>
    </row>
    <row r="117" spans="1:6" x14ac:dyDescent="0.4">
      <c r="A117" s="9" t="s">
        <v>115</v>
      </c>
      <c r="B117" s="19">
        <f>SUM(B9:B14)</f>
        <v>2162</v>
      </c>
      <c r="C117" s="19">
        <f>SUM(C9:C14)</f>
        <v>2089</v>
      </c>
      <c r="D117" s="15">
        <f>B117+C117</f>
        <v>4251</v>
      </c>
      <c r="E117" s="16"/>
    </row>
    <row r="118" spans="1:6" x14ac:dyDescent="0.4">
      <c r="A118" s="9" t="s">
        <v>116</v>
      </c>
      <c r="B118" s="19">
        <f>SUM(B15:B17)</f>
        <v>1097</v>
      </c>
      <c r="C118" s="19">
        <f>SUM(C15:C17)</f>
        <v>1054</v>
      </c>
      <c r="D118" s="15">
        <f>B118+C118</f>
        <v>2151</v>
      </c>
      <c r="E118" s="16"/>
    </row>
    <row r="119" spans="1:6" x14ac:dyDescent="0.4">
      <c r="A119" s="9" t="s">
        <v>117</v>
      </c>
      <c r="B119" s="19">
        <f>SUM(B116:B118)</f>
        <v>5451</v>
      </c>
      <c r="C119" s="19">
        <f>SUM(C116:C118)</f>
        <v>5365</v>
      </c>
      <c r="D119" s="19">
        <f>SUM(D116:D118)</f>
        <v>10816</v>
      </c>
      <c r="E119" s="18">
        <f>D119/D135</f>
        <v>0.12504913635627904</v>
      </c>
    </row>
    <row r="120" spans="1:6" x14ac:dyDescent="0.4">
      <c r="A120" s="3"/>
      <c r="B120" s="3"/>
      <c r="C120" s="3"/>
      <c r="D120" s="3"/>
      <c r="E120" s="3"/>
    </row>
    <row r="121" spans="1:6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6" x14ac:dyDescent="0.4">
      <c r="A122" s="4" t="s">
        <v>118</v>
      </c>
      <c r="B122" s="15">
        <f>SUM(B18:B20)</f>
        <v>1150</v>
      </c>
      <c r="C122" s="15">
        <f>SUM(C18:C20)</f>
        <v>1119</v>
      </c>
      <c r="D122" s="15">
        <f t="shared" ref="D122:D126" si="0">B122+C122</f>
        <v>2269</v>
      </c>
      <c r="E122" s="16"/>
    </row>
    <row r="123" spans="1:6" x14ac:dyDescent="0.4">
      <c r="A123" s="4" t="s">
        <v>119</v>
      </c>
      <c r="B123" s="15">
        <f>SUM(B21:B32)</f>
        <v>5842</v>
      </c>
      <c r="C123" s="15">
        <f>SUM(C21:C32)</f>
        <v>5499</v>
      </c>
      <c r="D123" s="15">
        <f t="shared" si="0"/>
        <v>11341</v>
      </c>
      <c r="E123" s="16"/>
    </row>
    <row r="124" spans="1:6" x14ac:dyDescent="0.4">
      <c r="A124" s="4" t="s">
        <v>120</v>
      </c>
      <c r="B124" s="15">
        <f>SUM(B33:B42)</f>
        <v>5412</v>
      </c>
      <c r="C124" s="15">
        <f>SUM(C33:C42)</f>
        <v>5258</v>
      </c>
      <c r="D124" s="15">
        <f t="shared" si="0"/>
        <v>10670</v>
      </c>
      <c r="E124" s="16"/>
    </row>
    <row r="125" spans="1:6" x14ac:dyDescent="0.4">
      <c r="A125" s="4" t="s">
        <v>121</v>
      </c>
      <c r="B125" s="15">
        <f>SUM(B43:B52)</f>
        <v>6513</v>
      </c>
      <c r="C125" s="15">
        <f>SUM(C43:C52)</f>
        <v>6050</v>
      </c>
      <c r="D125" s="15">
        <f t="shared" si="0"/>
        <v>12563</v>
      </c>
      <c r="E125" s="16"/>
    </row>
    <row r="126" spans="1:6" x14ac:dyDescent="0.4">
      <c r="A126" s="26" t="s">
        <v>122</v>
      </c>
      <c r="B126" s="15">
        <f>SUM(B53:B67)</f>
        <v>8662</v>
      </c>
      <c r="C126" s="15">
        <f>SUM(C53:C67)</f>
        <v>7946</v>
      </c>
      <c r="D126" s="15">
        <f t="shared" si="0"/>
        <v>16608</v>
      </c>
      <c r="E126" s="16"/>
    </row>
    <row r="127" spans="1:6" x14ac:dyDescent="0.4">
      <c r="A127" s="9" t="s">
        <v>123</v>
      </c>
      <c r="B127" s="17">
        <f>SUM(B122:B126)</f>
        <v>27579</v>
      </c>
      <c r="C127" s="17">
        <f>SUM(C122:C126)</f>
        <v>25872</v>
      </c>
      <c r="D127" s="17">
        <f>SUM(D122:D126)</f>
        <v>53451</v>
      </c>
      <c r="E127" s="18">
        <f>D127/D135</f>
        <v>0.61797350105209614</v>
      </c>
    </row>
    <row r="128" spans="1:6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4634</v>
      </c>
      <c r="C130" s="6">
        <f>SUM(C68:C77)</f>
        <v>5323</v>
      </c>
      <c r="D130" s="6">
        <f>SUM(D68:D77)</f>
        <v>9957</v>
      </c>
      <c r="E130" s="16"/>
    </row>
    <row r="131" spans="1:5" x14ac:dyDescent="0.4">
      <c r="A131" s="26" t="s">
        <v>133</v>
      </c>
      <c r="B131" s="6">
        <f>SUM(B78:B113)</f>
        <v>5056</v>
      </c>
      <c r="C131" s="6">
        <f>SUM(C78:C113)</f>
        <v>7214</v>
      </c>
      <c r="D131" s="6">
        <f>SUM(D78:D113)</f>
        <v>12270</v>
      </c>
      <c r="E131" s="16"/>
    </row>
    <row r="132" spans="1:5" x14ac:dyDescent="0.4">
      <c r="A132" s="9" t="s">
        <v>124</v>
      </c>
      <c r="B132" s="11">
        <f>SUM(B130:B131)</f>
        <v>9690</v>
      </c>
      <c r="C132" s="11">
        <f>SUM(C130:C131)</f>
        <v>12537</v>
      </c>
      <c r="D132" s="11">
        <f>SUM(B132:C132)</f>
        <v>22227</v>
      </c>
      <c r="E132" s="18">
        <f>D132/D135</f>
        <v>0.25697736259162485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15">
        <f>SUM(B3:B113)</f>
        <v>42720</v>
      </c>
      <c r="C135" s="15">
        <f>SUM(C3:C113)</f>
        <v>43774</v>
      </c>
      <c r="D135" s="15">
        <f>B135+C135</f>
        <v>86494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  <rowBreaks count="1" manualBreakCount="1"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workbookViewId="0">
      <selection activeCell="A116" sqref="A116:A119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129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6">
        <v>358</v>
      </c>
      <c r="C3" s="6">
        <v>365</v>
      </c>
      <c r="D3" s="6">
        <v>723</v>
      </c>
      <c r="E3" s="3"/>
    </row>
    <row r="4" spans="1:7" x14ac:dyDescent="0.4">
      <c r="A4" s="4" t="s">
        <v>5</v>
      </c>
      <c r="B4" s="6">
        <v>357</v>
      </c>
      <c r="C4" s="6">
        <v>394</v>
      </c>
      <c r="D4" s="6">
        <v>751</v>
      </c>
      <c r="E4" s="3"/>
    </row>
    <row r="5" spans="1:7" x14ac:dyDescent="0.4">
      <c r="A5" s="4" t="s">
        <v>6</v>
      </c>
      <c r="B5" s="6">
        <v>386</v>
      </c>
      <c r="C5" s="6">
        <v>343</v>
      </c>
      <c r="D5" s="6">
        <v>729</v>
      </c>
      <c r="E5" s="3"/>
    </row>
    <row r="6" spans="1:7" x14ac:dyDescent="0.4">
      <c r="A6" s="4" t="s">
        <v>7</v>
      </c>
      <c r="B6" s="6">
        <v>390</v>
      </c>
      <c r="C6" s="6">
        <v>382</v>
      </c>
      <c r="D6" s="6">
        <v>772</v>
      </c>
      <c r="E6" s="3"/>
    </row>
    <row r="7" spans="1:7" x14ac:dyDescent="0.4">
      <c r="A7" s="4" t="s">
        <v>8</v>
      </c>
      <c r="B7" s="6">
        <v>392</v>
      </c>
      <c r="C7" s="6">
        <v>358</v>
      </c>
      <c r="D7" s="6">
        <v>750</v>
      </c>
      <c r="E7" s="3"/>
    </row>
    <row r="8" spans="1:7" x14ac:dyDescent="0.4">
      <c r="A8" s="4" t="s">
        <v>9</v>
      </c>
      <c r="B8" s="6">
        <v>389</v>
      </c>
      <c r="C8" s="6">
        <v>369</v>
      </c>
      <c r="D8" s="6">
        <v>758</v>
      </c>
      <c r="E8" s="3"/>
    </row>
    <row r="9" spans="1:7" x14ac:dyDescent="0.4">
      <c r="A9" s="4" t="s">
        <v>10</v>
      </c>
      <c r="B9" s="6">
        <v>383</v>
      </c>
      <c r="C9" s="6">
        <v>347</v>
      </c>
      <c r="D9" s="6">
        <v>730</v>
      </c>
      <c r="E9" s="3"/>
    </row>
    <row r="10" spans="1:7" x14ac:dyDescent="0.4">
      <c r="A10" s="4" t="s">
        <v>11</v>
      </c>
      <c r="B10" s="6">
        <v>347</v>
      </c>
      <c r="C10" s="6">
        <v>372</v>
      </c>
      <c r="D10" s="6">
        <v>719</v>
      </c>
      <c r="E10" s="3"/>
    </row>
    <row r="11" spans="1:7" x14ac:dyDescent="0.4">
      <c r="A11" s="4" t="s">
        <v>12</v>
      </c>
      <c r="B11" s="6">
        <v>369</v>
      </c>
      <c r="C11" s="6">
        <v>323</v>
      </c>
      <c r="D11" s="6">
        <v>692</v>
      </c>
      <c r="E11" s="3"/>
    </row>
    <row r="12" spans="1:7" x14ac:dyDescent="0.4">
      <c r="A12" s="4" t="s">
        <v>13</v>
      </c>
      <c r="B12" s="6">
        <v>349</v>
      </c>
      <c r="C12" s="6">
        <v>324</v>
      </c>
      <c r="D12" s="6">
        <v>673</v>
      </c>
      <c r="E12" s="3"/>
    </row>
    <row r="13" spans="1:7" x14ac:dyDescent="0.4">
      <c r="A13" s="4" t="s">
        <v>14</v>
      </c>
      <c r="B13" s="6">
        <v>354</v>
      </c>
      <c r="C13" s="6">
        <v>365</v>
      </c>
      <c r="D13" s="6">
        <v>719</v>
      </c>
      <c r="E13" s="3"/>
    </row>
    <row r="14" spans="1:7" x14ac:dyDescent="0.4">
      <c r="A14" s="4" t="s">
        <v>15</v>
      </c>
      <c r="B14" s="6">
        <v>364</v>
      </c>
      <c r="C14" s="6">
        <v>363</v>
      </c>
      <c r="D14" s="6">
        <v>727</v>
      </c>
      <c r="E14" s="3"/>
    </row>
    <row r="15" spans="1:7" x14ac:dyDescent="0.4">
      <c r="A15" s="4" t="s">
        <v>16</v>
      </c>
      <c r="B15" s="6">
        <v>390</v>
      </c>
      <c r="C15" s="6">
        <v>354</v>
      </c>
      <c r="D15" s="6">
        <v>744</v>
      </c>
      <c r="E15" s="3"/>
    </row>
    <row r="16" spans="1:7" x14ac:dyDescent="0.4">
      <c r="A16" s="4" t="s">
        <v>17</v>
      </c>
      <c r="B16" s="6">
        <v>326</v>
      </c>
      <c r="C16" s="6">
        <v>349</v>
      </c>
      <c r="D16" s="6">
        <v>675</v>
      </c>
      <c r="E16" s="3"/>
    </row>
    <row r="17" spans="1:5" x14ac:dyDescent="0.4">
      <c r="A17" s="4" t="s">
        <v>18</v>
      </c>
      <c r="B17" s="6">
        <v>375</v>
      </c>
      <c r="C17" s="6">
        <v>372</v>
      </c>
      <c r="D17" s="6">
        <v>747</v>
      </c>
      <c r="E17" s="3"/>
    </row>
    <row r="18" spans="1:5" x14ac:dyDescent="0.4">
      <c r="A18" s="4" t="s">
        <v>19</v>
      </c>
      <c r="B18" s="6">
        <v>421</v>
      </c>
      <c r="C18" s="6">
        <v>355</v>
      </c>
      <c r="D18" s="6">
        <v>776</v>
      </c>
      <c r="E18" s="3"/>
    </row>
    <row r="19" spans="1:5" x14ac:dyDescent="0.4">
      <c r="A19" s="4" t="s">
        <v>20</v>
      </c>
      <c r="B19" s="6">
        <v>356</v>
      </c>
      <c r="C19" s="6">
        <v>360</v>
      </c>
      <c r="D19" s="6">
        <v>716</v>
      </c>
      <c r="E19" s="3"/>
    </row>
    <row r="20" spans="1:5" x14ac:dyDescent="0.4">
      <c r="A20" s="4" t="s">
        <v>21</v>
      </c>
      <c r="B20" s="6">
        <v>404</v>
      </c>
      <c r="C20" s="6">
        <v>370</v>
      </c>
      <c r="D20" s="6">
        <v>774</v>
      </c>
      <c r="E20" s="3"/>
    </row>
    <row r="21" spans="1:5" x14ac:dyDescent="0.4">
      <c r="A21" s="4" t="s">
        <v>22</v>
      </c>
      <c r="B21" s="6">
        <v>385</v>
      </c>
      <c r="C21" s="6">
        <v>380</v>
      </c>
      <c r="D21" s="6">
        <v>765</v>
      </c>
      <c r="E21" s="3"/>
    </row>
    <row r="22" spans="1:5" x14ac:dyDescent="0.4">
      <c r="A22" s="4" t="s">
        <v>23</v>
      </c>
      <c r="B22" s="6">
        <v>411</v>
      </c>
      <c r="C22" s="6">
        <v>410</v>
      </c>
      <c r="D22" s="6">
        <v>821</v>
      </c>
      <c r="E22" s="3"/>
    </row>
    <row r="23" spans="1:5" x14ac:dyDescent="0.4">
      <c r="A23" s="4" t="s">
        <v>24</v>
      </c>
      <c r="B23" s="6">
        <v>470</v>
      </c>
      <c r="C23" s="6">
        <v>415</v>
      </c>
      <c r="D23" s="6">
        <v>885</v>
      </c>
      <c r="E23" s="3"/>
    </row>
    <row r="24" spans="1:5" x14ac:dyDescent="0.4">
      <c r="A24" s="4" t="s">
        <v>25</v>
      </c>
      <c r="B24" s="6">
        <v>489</v>
      </c>
      <c r="C24" s="6">
        <v>423</v>
      </c>
      <c r="D24" s="6">
        <v>912</v>
      </c>
      <c r="E24" s="3"/>
    </row>
    <row r="25" spans="1:5" x14ac:dyDescent="0.4">
      <c r="A25" s="4" t="s">
        <v>26</v>
      </c>
      <c r="B25" s="6">
        <v>474</v>
      </c>
      <c r="C25" s="6">
        <v>480</v>
      </c>
      <c r="D25" s="6">
        <v>954</v>
      </c>
      <c r="E25" s="3"/>
    </row>
    <row r="26" spans="1:5" x14ac:dyDescent="0.4">
      <c r="A26" s="4" t="s">
        <v>27</v>
      </c>
      <c r="B26" s="6">
        <v>510</v>
      </c>
      <c r="C26" s="6">
        <v>478</v>
      </c>
      <c r="D26" s="6">
        <v>988</v>
      </c>
      <c r="E26" s="3"/>
    </row>
    <row r="27" spans="1:5" x14ac:dyDescent="0.4">
      <c r="A27" s="4" t="s">
        <v>28</v>
      </c>
      <c r="B27" s="6">
        <v>468</v>
      </c>
      <c r="C27" s="6">
        <v>451</v>
      </c>
      <c r="D27" s="6">
        <v>919</v>
      </c>
      <c r="E27" s="3"/>
    </row>
    <row r="28" spans="1:5" x14ac:dyDescent="0.4">
      <c r="A28" s="4" t="s">
        <v>29</v>
      </c>
      <c r="B28" s="6">
        <v>506</v>
      </c>
      <c r="C28" s="6">
        <v>491</v>
      </c>
      <c r="D28" s="6">
        <v>997</v>
      </c>
      <c r="E28" s="3"/>
    </row>
    <row r="29" spans="1:5" x14ac:dyDescent="0.4">
      <c r="A29" s="4" t="s">
        <v>30</v>
      </c>
      <c r="B29" s="6">
        <v>520</v>
      </c>
      <c r="C29" s="6">
        <v>474</v>
      </c>
      <c r="D29" s="6">
        <v>994</v>
      </c>
      <c r="E29" s="3"/>
    </row>
    <row r="30" spans="1:5" x14ac:dyDescent="0.4">
      <c r="A30" s="4" t="s">
        <v>31</v>
      </c>
      <c r="B30" s="6">
        <v>525</v>
      </c>
      <c r="C30" s="6">
        <v>519</v>
      </c>
      <c r="D30" s="6">
        <v>1044</v>
      </c>
      <c r="E30" s="3"/>
    </row>
    <row r="31" spans="1:5" x14ac:dyDescent="0.4">
      <c r="A31" s="4" t="s">
        <v>32</v>
      </c>
      <c r="B31" s="6">
        <v>568</v>
      </c>
      <c r="C31" s="6">
        <v>486</v>
      </c>
      <c r="D31" s="6">
        <v>1054</v>
      </c>
      <c r="E31" s="3"/>
    </row>
    <row r="32" spans="1:5" x14ac:dyDescent="0.4">
      <c r="A32" s="4" t="s">
        <v>33</v>
      </c>
      <c r="B32" s="6">
        <v>469</v>
      </c>
      <c r="C32" s="6">
        <v>525</v>
      </c>
      <c r="D32" s="6">
        <v>994</v>
      </c>
      <c r="E32" s="3"/>
    </row>
    <row r="33" spans="1:5" x14ac:dyDescent="0.4">
      <c r="A33" s="4" t="s">
        <v>34</v>
      </c>
      <c r="B33" s="6">
        <v>529</v>
      </c>
      <c r="C33" s="6">
        <v>513</v>
      </c>
      <c r="D33" s="6">
        <v>1042</v>
      </c>
      <c r="E33" s="3"/>
    </row>
    <row r="34" spans="1:5" x14ac:dyDescent="0.4">
      <c r="A34" s="4" t="s">
        <v>35</v>
      </c>
      <c r="B34" s="6">
        <v>549</v>
      </c>
      <c r="C34" s="6">
        <v>572</v>
      </c>
      <c r="D34" s="6">
        <v>1121</v>
      </c>
      <c r="E34" s="3"/>
    </row>
    <row r="35" spans="1:5" x14ac:dyDescent="0.4">
      <c r="A35" s="4" t="s">
        <v>36</v>
      </c>
      <c r="B35" s="6">
        <v>512</v>
      </c>
      <c r="C35" s="6">
        <v>520</v>
      </c>
      <c r="D35" s="6">
        <v>1032</v>
      </c>
      <c r="E35" s="3"/>
    </row>
    <row r="36" spans="1:5" x14ac:dyDescent="0.4">
      <c r="A36" s="4" t="s">
        <v>37</v>
      </c>
      <c r="B36" s="6">
        <v>588</v>
      </c>
      <c r="C36" s="6">
        <v>528</v>
      </c>
      <c r="D36" s="6">
        <v>1116</v>
      </c>
      <c r="E36" s="3"/>
    </row>
    <row r="37" spans="1:5" x14ac:dyDescent="0.4">
      <c r="A37" s="4" t="s">
        <v>38</v>
      </c>
      <c r="B37" s="6">
        <v>536</v>
      </c>
      <c r="C37" s="6">
        <v>525</v>
      </c>
      <c r="D37" s="6">
        <v>1061</v>
      </c>
      <c r="E37" s="3"/>
    </row>
    <row r="38" spans="1:5" x14ac:dyDescent="0.4">
      <c r="A38" s="4" t="s">
        <v>39</v>
      </c>
      <c r="B38" s="6">
        <v>520</v>
      </c>
      <c r="C38" s="6">
        <v>511</v>
      </c>
      <c r="D38" s="6">
        <v>1031</v>
      </c>
      <c r="E38" s="3"/>
    </row>
    <row r="39" spans="1:5" x14ac:dyDescent="0.4">
      <c r="A39" s="4" t="s">
        <v>40</v>
      </c>
      <c r="B39" s="6">
        <v>558</v>
      </c>
      <c r="C39" s="6">
        <v>526</v>
      </c>
      <c r="D39" s="6">
        <v>1084</v>
      </c>
      <c r="E39" s="3"/>
    </row>
    <row r="40" spans="1:5" x14ac:dyDescent="0.4">
      <c r="A40" s="4" t="s">
        <v>41</v>
      </c>
      <c r="B40" s="6">
        <v>541</v>
      </c>
      <c r="C40" s="6">
        <v>473</v>
      </c>
      <c r="D40" s="6">
        <v>1014</v>
      </c>
      <c r="E40" s="3"/>
    </row>
    <row r="41" spans="1:5" x14ac:dyDescent="0.4">
      <c r="A41" s="4" t="s">
        <v>42</v>
      </c>
      <c r="B41" s="6">
        <v>531</v>
      </c>
      <c r="C41" s="6">
        <v>549</v>
      </c>
      <c r="D41" s="6">
        <v>1080</v>
      </c>
      <c r="E41" s="3"/>
    </row>
    <row r="42" spans="1:5" x14ac:dyDescent="0.4">
      <c r="A42" s="4" t="s">
        <v>43</v>
      </c>
      <c r="B42" s="6">
        <v>592</v>
      </c>
      <c r="C42" s="6">
        <v>553</v>
      </c>
      <c r="D42" s="6">
        <v>1145</v>
      </c>
      <c r="E42" s="3"/>
    </row>
    <row r="43" spans="1:5" x14ac:dyDescent="0.4">
      <c r="A43" s="4" t="s">
        <v>44</v>
      </c>
      <c r="B43" s="6">
        <v>527</v>
      </c>
      <c r="C43" s="6">
        <v>543</v>
      </c>
      <c r="D43" s="6">
        <v>1070</v>
      </c>
      <c r="E43" s="3"/>
    </row>
    <row r="44" spans="1:5" x14ac:dyDescent="0.4">
      <c r="A44" s="4" t="s">
        <v>45</v>
      </c>
      <c r="B44" s="6">
        <v>586</v>
      </c>
      <c r="C44" s="6">
        <v>535</v>
      </c>
      <c r="D44" s="6">
        <v>1121</v>
      </c>
      <c r="E44" s="3"/>
    </row>
    <row r="45" spans="1:5" x14ac:dyDescent="0.4">
      <c r="A45" s="4" t="s">
        <v>46</v>
      </c>
      <c r="B45" s="6">
        <v>569</v>
      </c>
      <c r="C45" s="6">
        <v>549</v>
      </c>
      <c r="D45" s="6">
        <v>1118</v>
      </c>
      <c r="E45" s="3"/>
    </row>
    <row r="46" spans="1:5" x14ac:dyDescent="0.4">
      <c r="A46" s="4" t="s">
        <v>47</v>
      </c>
      <c r="B46" s="6">
        <v>582</v>
      </c>
      <c r="C46" s="6">
        <v>549</v>
      </c>
      <c r="D46" s="6">
        <v>1131</v>
      </c>
      <c r="E46" s="3"/>
    </row>
    <row r="47" spans="1:5" x14ac:dyDescent="0.4">
      <c r="A47" s="4" t="s">
        <v>48</v>
      </c>
      <c r="B47" s="6">
        <v>642</v>
      </c>
      <c r="C47" s="6">
        <v>609</v>
      </c>
      <c r="D47" s="6">
        <v>1251</v>
      </c>
      <c r="E47" s="3"/>
    </row>
    <row r="48" spans="1:5" x14ac:dyDescent="0.4">
      <c r="A48" s="4" t="s">
        <v>49</v>
      </c>
      <c r="B48" s="6">
        <v>630</v>
      </c>
      <c r="C48" s="6">
        <v>580</v>
      </c>
      <c r="D48" s="6">
        <v>1210</v>
      </c>
      <c r="E48" s="3"/>
    </row>
    <row r="49" spans="1:5" x14ac:dyDescent="0.4">
      <c r="A49" s="4" t="s">
        <v>50</v>
      </c>
      <c r="B49" s="6">
        <v>711</v>
      </c>
      <c r="C49" s="6">
        <v>668</v>
      </c>
      <c r="D49" s="6">
        <v>1379</v>
      </c>
      <c r="E49" s="3"/>
    </row>
    <row r="50" spans="1:5" x14ac:dyDescent="0.4">
      <c r="A50" s="4" t="s">
        <v>51</v>
      </c>
      <c r="B50" s="6">
        <v>772</v>
      </c>
      <c r="C50" s="6">
        <v>708</v>
      </c>
      <c r="D50" s="6">
        <v>1480</v>
      </c>
      <c r="E50" s="3"/>
    </row>
    <row r="51" spans="1:5" x14ac:dyDescent="0.4">
      <c r="A51" s="4" t="s">
        <v>52</v>
      </c>
      <c r="B51" s="6">
        <v>848</v>
      </c>
      <c r="C51" s="6">
        <v>758</v>
      </c>
      <c r="D51" s="6">
        <v>1606</v>
      </c>
      <c r="E51" s="3"/>
    </row>
    <row r="52" spans="1:5" x14ac:dyDescent="0.4">
      <c r="A52" s="4" t="s">
        <v>53</v>
      </c>
      <c r="B52" s="6">
        <v>832</v>
      </c>
      <c r="C52" s="6">
        <v>748</v>
      </c>
      <c r="D52" s="6">
        <v>1580</v>
      </c>
      <c r="E52" s="3"/>
    </row>
    <row r="53" spans="1:5" x14ac:dyDescent="0.4">
      <c r="A53" s="4" t="s">
        <v>54</v>
      </c>
      <c r="B53" s="6">
        <v>789</v>
      </c>
      <c r="C53" s="6">
        <v>761</v>
      </c>
      <c r="D53" s="6">
        <v>1550</v>
      </c>
      <c r="E53" s="3"/>
    </row>
    <row r="54" spans="1:5" x14ac:dyDescent="0.4">
      <c r="A54" s="4" t="s">
        <v>55</v>
      </c>
      <c r="B54" s="6">
        <v>731</v>
      </c>
      <c r="C54" s="6">
        <v>698</v>
      </c>
      <c r="D54" s="6">
        <v>1429</v>
      </c>
      <c r="E54" s="3"/>
    </row>
    <row r="55" spans="1:5" x14ac:dyDescent="0.4">
      <c r="A55" s="4" t="s">
        <v>56</v>
      </c>
      <c r="B55" s="6">
        <v>738</v>
      </c>
      <c r="C55" s="6">
        <v>621</v>
      </c>
      <c r="D55" s="6">
        <v>1359</v>
      </c>
      <c r="E55" s="3"/>
    </row>
    <row r="56" spans="1:5" x14ac:dyDescent="0.4">
      <c r="A56" s="4" t="s">
        <v>57</v>
      </c>
      <c r="B56" s="6">
        <v>672</v>
      </c>
      <c r="C56" s="6">
        <v>628</v>
      </c>
      <c r="D56" s="6">
        <v>1300</v>
      </c>
      <c r="E56" s="3"/>
    </row>
    <row r="57" spans="1:5" x14ac:dyDescent="0.4">
      <c r="A57" s="4" t="s">
        <v>58</v>
      </c>
      <c r="B57" s="6">
        <v>705</v>
      </c>
      <c r="C57" s="6">
        <v>608</v>
      </c>
      <c r="D57" s="6">
        <v>1313</v>
      </c>
      <c r="E57" s="3"/>
    </row>
    <row r="58" spans="1:5" x14ac:dyDescent="0.4">
      <c r="A58" s="4" t="s">
        <v>59</v>
      </c>
      <c r="B58" s="6">
        <v>531</v>
      </c>
      <c r="C58" s="6">
        <v>435</v>
      </c>
      <c r="D58" s="6">
        <v>966</v>
      </c>
      <c r="E58" s="3"/>
    </row>
    <row r="59" spans="1:5" x14ac:dyDescent="0.4">
      <c r="A59" s="4" t="s">
        <v>60</v>
      </c>
      <c r="B59" s="6">
        <v>587</v>
      </c>
      <c r="C59" s="6">
        <v>506</v>
      </c>
      <c r="D59" s="6">
        <v>1093</v>
      </c>
      <c r="E59" s="3"/>
    </row>
    <row r="60" spans="1:5" x14ac:dyDescent="0.4">
      <c r="A60" s="4" t="s">
        <v>61</v>
      </c>
      <c r="B60" s="6">
        <v>502</v>
      </c>
      <c r="C60" s="6">
        <v>490</v>
      </c>
      <c r="D60" s="6">
        <v>992</v>
      </c>
      <c r="E60" s="3"/>
    </row>
    <row r="61" spans="1:5" x14ac:dyDescent="0.4">
      <c r="A61" s="4" t="s">
        <v>62</v>
      </c>
      <c r="B61" s="6">
        <v>483</v>
      </c>
      <c r="C61" s="6">
        <v>461</v>
      </c>
      <c r="D61" s="6">
        <v>944</v>
      </c>
      <c r="E61" s="3"/>
    </row>
    <row r="62" spans="1:5" x14ac:dyDescent="0.4">
      <c r="A62" s="4" t="s">
        <v>63</v>
      </c>
      <c r="B62" s="6">
        <v>474</v>
      </c>
      <c r="C62" s="6">
        <v>450</v>
      </c>
      <c r="D62" s="6">
        <v>924</v>
      </c>
      <c r="E62" s="3"/>
    </row>
    <row r="63" spans="1:5" x14ac:dyDescent="0.4">
      <c r="A63" s="4" t="s">
        <v>64</v>
      </c>
      <c r="B63" s="6">
        <v>441</v>
      </c>
      <c r="C63" s="6">
        <v>423</v>
      </c>
      <c r="D63" s="6">
        <v>864</v>
      </c>
      <c r="E63" s="3"/>
    </row>
    <row r="64" spans="1:5" x14ac:dyDescent="0.4">
      <c r="A64" s="4" t="s">
        <v>65</v>
      </c>
      <c r="B64" s="6">
        <v>421</v>
      </c>
      <c r="C64" s="6">
        <v>379</v>
      </c>
      <c r="D64" s="6">
        <v>800</v>
      </c>
      <c r="E64" s="3"/>
    </row>
    <row r="65" spans="1:5" x14ac:dyDescent="0.4">
      <c r="A65" s="4" t="s">
        <v>66</v>
      </c>
      <c r="B65" s="6">
        <v>409</v>
      </c>
      <c r="C65" s="6">
        <v>402</v>
      </c>
      <c r="D65" s="6">
        <v>811</v>
      </c>
      <c r="E65" s="3"/>
    </row>
    <row r="66" spans="1:5" x14ac:dyDescent="0.4">
      <c r="A66" s="4" t="s">
        <v>67</v>
      </c>
      <c r="B66" s="6">
        <v>430</v>
      </c>
      <c r="C66" s="6">
        <v>416</v>
      </c>
      <c r="D66" s="6">
        <v>846</v>
      </c>
      <c r="E66" s="3"/>
    </row>
    <row r="67" spans="1:5" x14ac:dyDescent="0.4">
      <c r="A67" s="4" t="s">
        <v>68</v>
      </c>
      <c r="B67" s="6">
        <v>400</v>
      </c>
      <c r="C67" s="6">
        <v>381</v>
      </c>
      <c r="D67" s="6">
        <v>781</v>
      </c>
      <c r="E67" s="3"/>
    </row>
    <row r="68" spans="1:5" x14ac:dyDescent="0.4">
      <c r="A68" s="4" t="s">
        <v>69</v>
      </c>
      <c r="B68" s="6">
        <v>378</v>
      </c>
      <c r="C68" s="6">
        <v>407</v>
      </c>
      <c r="D68" s="6">
        <v>785</v>
      </c>
      <c r="E68" s="3"/>
    </row>
    <row r="69" spans="1:5" x14ac:dyDescent="0.4">
      <c r="A69" s="4" t="s">
        <v>70</v>
      </c>
      <c r="B69" s="6">
        <v>408</v>
      </c>
      <c r="C69" s="6">
        <v>413</v>
      </c>
      <c r="D69" s="6">
        <v>821</v>
      </c>
      <c r="E69" s="3"/>
    </row>
    <row r="70" spans="1:5" x14ac:dyDescent="0.4">
      <c r="A70" s="4" t="s">
        <v>71</v>
      </c>
      <c r="B70" s="6">
        <v>399</v>
      </c>
      <c r="C70" s="6">
        <v>447</v>
      </c>
      <c r="D70" s="6">
        <v>846</v>
      </c>
      <c r="E70" s="3"/>
    </row>
    <row r="71" spans="1:5" x14ac:dyDescent="0.4">
      <c r="A71" s="4" t="s">
        <v>72</v>
      </c>
      <c r="B71" s="6">
        <v>399</v>
      </c>
      <c r="C71" s="6">
        <v>465</v>
      </c>
      <c r="D71" s="6">
        <v>864</v>
      </c>
      <c r="E71" s="3"/>
    </row>
    <row r="72" spans="1:5" x14ac:dyDescent="0.4">
      <c r="A72" s="4" t="s">
        <v>73</v>
      </c>
      <c r="B72" s="6">
        <v>444</v>
      </c>
      <c r="C72" s="6">
        <v>503</v>
      </c>
      <c r="D72" s="6">
        <v>947</v>
      </c>
      <c r="E72" s="3"/>
    </row>
    <row r="73" spans="1:5" x14ac:dyDescent="0.4">
      <c r="A73" s="4" t="s">
        <v>74</v>
      </c>
      <c r="B73" s="6">
        <v>492</v>
      </c>
      <c r="C73" s="6">
        <v>563</v>
      </c>
      <c r="D73" s="6">
        <v>1055</v>
      </c>
      <c r="E73" s="3"/>
    </row>
    <row r="74" spans="1:5" x14ac:dyDescent="0.4">
      <c r="A74" s="4" t="s">
        <v>75</v>
      </c>
      <c r="B74" s="6">
        <v>549</v>
      </c>
      <c r="C74" s="6">
        <v>609</v>
      </c>
      <c r="D74" s="6">
        <v>1158</v>
      </c>
      <c r="E74" s="3"/>
    </row>
    <row r="75" spans="1:5" x14ac:dyDescent="0.4">
      <c r="A75" s="4" t="s">
        <v>76</v>
      </c>
      <c r="B75" s="6">
        <v>605</v>
      </c>
      <c r="C75" s="6">
        <v>720</v>
      </c>
      <c r="D75" s="6">
        <v>1325</v>
      </c>
      <c r="E75" s="3"/>
    </row>
    <row r="76" spans="1:5" x14ac:dyDescent="0.4">
      <c r="A76" s="4" t="s">
        <v>77</v>
      </c>
      <c r="B76" s="6">
        <v>609</v>
      </c>
      <c r="C76" s="6">
        <v>779</v>
      </c>
      <c r="D76" s="6">
        <v>1388</v>
      </c>
      <c r="E76" s="3"/>
    </row>
    <row r="77" spans="1:5" x14ac:dyDescent="0.4">
      <c r="A77" s="4" t="s">
        <v>78</v>
      </c>
      <c r="B77" s="6">
        <v>662</v>
      </c>
      <c r="C77" s="6">
        <v>739</v>
      </c>
      <c r="D77" s="6">
        <v>1401</v>
      </c>
      <c r="E77" s="3"/>
    </row>
    <row r="78" spans="1:5" x14ac:dyDescent="0.4">
      <c r="A78" s="4" t="s">
        <v>79</v>
      </c>
      <c r="B78" s="6">
        <v>454</v>
      </c>
      <c r="C78" s="6">
        <v>544</v>
      </c>
      <c r="D78" s="6">
        <v>998</v>
      </c>
      <c r="E78" s="3"/>
    </row>
    <row r="79" spans="1:5" x14ac:dyDescent="0.4">
      <c r="A79" s="4" t="s">
        <v>80</v>
      </c>
      <c r="B79" s="6">
        <v>337</v>
      </c>
      <c r="C79" s="6">
        <v>455</v>
      </c>
      <c r="D79" s="6">
        <v>792</v>
      </c>
      <c r="E79" s="3"/>
    </row>
    <row r="80" spans="1:5" x14ac:dyDescent="0.4">
      <c r="A80" s="4" t="s">
        <v>81</v>
      </c>
      <c r="B80" s="6">
        <v>436</v>
      </c>
      <c r="C80" s="6">
        <v>558</v>
      </c>
      <c r="D80" s="6">
        <v>994</v>
      </c>
      <c r="E80" s="3"/>
    </row>
    <row r="81" spans="1:5" x14ac:dyDescent="0.4">
      <c r="A81" s="4" t="s">
        <v>82</v>
      </c>
      <c r="B81" s="6">
        <v>474</v>
      </c>
      <c r="C81" s="6">
        <v>607</v>
      </c>
      <c r="D81" s="6">
        <v>1081</v>
      </c>
      <c r="E81" s="3"/>
    </row>
    <row r="82" spans="1:5" x14ac:dyDescent="0.4">
      <c r="A82" s="4" t="s">
        <v>83</v>
      </c>
      <c r="B82" s="6">
        <v>438</v>
      </c>
      <c r="C82" s="6">
        <v>607</v>
      </c>
      <c r="D82" s="6">
        <v>1045</v>
      </c>
      <c r="E82" s="3"/>
    </row>
    <row r="83" spans="1:5" x14ac:dyDescent="0.4">
      <c r="A83" s="4" t="s">
        <v>84</v>
      </c>
      <c r="B83" s="6">
        <v>470</v>
      </c>
      <c r="C83" s="6">
        <v>560</v>
      </c>
      <c r="D83" s="6">
        <v>1030</v>
      </c>
      <c r="E83" s="3"/>
    </row>
    <row r="84" spans="1:5" x14ac:dyDescent="0.4">
      <c r="A84" s="4" t="s">
        <v>85</v>
      </c>
      <c r="B84" s="6">
        <v>393</v>
      </c>
      <c r="C84" s="6">
        <v>520</v>
      </c>
      <c r="D84" s="6">
        <v>913</v>
      </c>
      <c r="E84" s="3"/>
    </row>
    <row r="85" spans="1:5" x14ac:dyDescent="0.4">
      <c r="A85" s="4" t="s">
        <v>86</v>
      </c>
      <c r="B85" s="6">
        <v>319</v>
      </c>
      <c r="C85" s="6">
        <v>374</v>
      </c>
      <c r="D85" s="6">
        <v>693</v>
      </c>
      <c r="E85" s="3"/>
    </row>
    <row r="86" spans="1:5" x14ac:dyDescent="0.4">
      <c r="A86" s="4" t="s">
        <v>87</v>
      </c>
      <c r="B86" s="6">
        <v>259</v>
      </c>
      <c r="C86" s="6">
        <v>351</v>
      </c>
      <c r="D86" s="6">
        <v>610</v>
      </c>
      <c r="E86" s="3"/>
    </row>
    <row r="87" spans="1:5" x14ac:dyDescent="0.4">
      <c r="A87" s="4" t="s">
        <v>88</v>
      </c>
      <c r="B87" s="6">
        <v>281</v>
      </c>
      <c r="C87" s="6">
        <v>345</v>
      </c>
      <c r="D87" s="6">
        <v>626</v>
      </c>
      <c r="E87" s="3"/>
    </row>
    <row r="88" spans="1:5" x14ac:dyDescent="0.4">
      <c r="A88" s="4" t="s">
        <v>89</v>
      </c>
      <c r="B88" s="6">
        <v>219</v>
      </c>
      <c r="C88" s="6">
        <v>312</v>
      </c>
      <c r="D88" s="6">
        <v>531</v>
      </c>
      <c r="E88" s="3"/>
    </row>
    <row r="89" spans="1:5" x14ac:dyDescent="0.4">
      <c r="A89" s="4" t="s">
        <v>90</v>
      </c>
      <c r="B89" s="6">
        <v>204</v>
      </c>
      <c r="C89" s="6">
        <v>279</v>
      </c>
      <c r="D89" s="6">
        <v>483</v>
      </c>
      <c r="E89" s="3"/>
    </row>
    <row r="90" spans="1:5" x14ac:dyDescent="0.4">
      <c r="A90" s="4" t="s">
        <v>91</v>
      </c>
      <c r="B90" s="6">
        <v>136</v>
      </c>
      <c r="C90" s="6">
        <v>243</v>
      </c>
      <c r="D90" s="6">
        <v>379</v>
      </c>
      <c r="E90" s="3"/>
    </row>
    <row r="91" spans="1:5" x14ac:dyDescent="0.4">
      <c r="A91" s="4" t="s">
        <v>92</v>
      </c>
      <c r="B91" s="6">
        <v>97</v>
      </c>
      <c r="C91" s="6">
        <v>223</v>
      </c>
      <c r="D91" s="6">
        <v>320</v>
      </c>
      <c r="E91" s="3"/>
    </row>
    <row r="92" spans="1:5" x14ac:dyDescent="0.4">
      <c r="A92" s="4" t="s">
        <v>93</v>
      </c>
      <c r="B92" s="6">
        <v>104</v>
      </c>
      <c r="C92" s="6">
        <v>176</v>
      </c>
      <c r="D92" s="6">
        <v>280</v>
      </c>
      <c r="E92" s="3"/>
    </row>
    <row r="93" spans="1:5" x14ac:dyDescent="0.4">
      <c r="A93" s="4" t="s">
        <v>94</v>
      </c>
      <c r="B93" s="6">
        <v>67</v>
      </c>
      <c r="C93" s="6">
        <v>146</v>
      </c>
      <c r="D93" s="6">
        <v>213</v>
      </c>
      <c r="E93" s="3"/>
    </row>
    <row r="94" spans="1:5" x14ac:dyDescent="0.4">
      <c r="A94" s="4" t="s">
        <v>95</v>
      </c>
      <c r="B94" s="6">
        <v>57</v>
      </c>
      <c r="C94" s="6">
        <v>118</v>
      </c>
      <c r="D94" s="6">
        <v>175</v>
      </c>
      <c r="E94" s="3"/>
    </row>
    <row r="95" spans="1:5" x14ac:dyDescent="0.4">
      <c r="A95" s="4" t="s">
        <v>96</v>
      </c>
      <c r="B95" s="6">
        <v>32</v>
      </c>
      <c r="C95" s="6">
        <v>118</v>
      </c>
      <c r="D95" s="6">
        <v>150</v>
      </c>
      <c r="E95" s="3"/>
    </row>
    <row r="96" spans="1:5" x14ac:dyDescent="0.4">
      <c r="A96" s="4" t="s">
        <v>97</v>
      </c>
      <c r="B96" s="6">
        <v>31</v>
      </c>
      <c r="C96" s="6">
        <v>85</v>
      </c>
      <c r="D96" s="6">
        <v>116</v>
      </c>
      <c r="E96" s="3"/>
    </row>
    <row r="97" spans="1:5" x14ac:dyDescent="0.4">
      <c r="A97" s="4" t="s">
        <v>98</v>
      </c>
      <c r="B97" s="6">
        <v>19</v>
      </c>
      <c r="C97" s="6">
        <v>75</v>
      </c>
      <c r="D97" s="6">
        <v>94</v>
      </c>
      <c r="E97" s="3"/>
    </row>
    <row r="98" spans="1:5" x14ac:dyDescent="0.4">
      <c r="A98" s="4" t="s">
        <v>99</v>
      </c>
      <c r="B98" s="6">
        <v>19</v>
      </c>
      <c r="C98" s="6">
        <v>51</v>
      </c>
      <c r="D98" s="6">
        <v>70</v>
      </c>
      <c r="E98" s="3"/>
    </row>
    <row r="99" spans="1:5" x14ac:dyDescent="0.4">
      <c r="A99" s="4" t="s">
        <v>100</v>
      </c>
      <c r="B99" s="6">
        <v>9</v>
      </c>
      <c r="C99" s="6">
        <v>28</v>
      </c>
      <c r="D99" s="6">
        <v>37</v>
      </c>
      <c r="E99" s="3"/>
    </row>
    <row r="100" spans="1:5" x14ac:dyDescent="0.4">
      <c r="A100" s="4" t="s">
        <v>101</v>
      </c>
      <c r="B100" s="6">
        <v>5</v>
      </c>
      <c r="C100" s="6">
        <v>31</v>
      </c>
      <c r="D100" s="6">
        <v>36</v>
      </c>
      <c r="E100" s="3"/>
    </row>
    <row r="101" spans="1:5" x14ac:dyDescent="0.4">
      <c r="A101" s="4" t="s">
        <v>102</v>
      </c>
      <c r="B101" s="6">
        <v>0</v>
      </c>
      <c r="C101" s="6">
        <v>27</v>
      </c>
      <c r="D101" s="6">
        <v>27</v>
      </c>
      <c r="E101" s="3"/>
    </row>
    <row r="102" spans="1:5" x14ac:dyDescent="0.4">
      <c r="A102" s="4" t="s">
        <v>103</v>
      </c>
      <c r="B102" s="6">
        <v>2</v>
      </c>
      <c r="C102" s="6">
        <v>21</v>
      </c>
      <c r="D102" s="6">
        <v>23</v>
      </c>
      <c r="E102" s="3"/>
    </row>
    <row r="103" spans="1:5" x14ac:dyDescent="0.4">
      <c r="A103" s="4" t="s">
        <v>104</v>
      </c>
      <c r="B103" s="6">
        <v>4</v>
      </c>
      <c r="C103" s="6">
        <v>15</v>
      </c>
      <c r="D103" s="6">
        <v>19</v>
      </c>
      <c r="E103" s="3"/>
    </row>
    <row r="104" spans="1:5" x14ac:dyDescent="0.4">
      <c r="A104" s="4" t="s">
        <v>105</v>
      </c>
      <c r="B104" s="6">
        <v>2</v>
      </c>
      <c r="C104" s="6">
        <v>8</v>
      </c>
      <c r="D104" s="6">
        <v>10</v>
      </c>
      <c r="E104" s="3"/>
    </row>
    <row r="105" spans="1:5" x14ac:dyDescent="0.4">
      <c r="A105" s="4" t="s">
        <v>106</v>
      </c>
      <c r="B105" s="6">
        <v>0</v>
      </c>
      <c r="C105" s="6">
        <v>5</v>
      </c>
      <c r="D105" s="6">
        <v>5</v>
      </c>
      <c r="E105" s="3"/>
    </row>
    <row r="106" spans="1:5" x14ac:dyDescent="0.4">
      <c r="A106" s="4" t="s">
        <v>107</v>
      </c>
      <c r="B106" s="6">
        <v>0</v>
      </c>
      <c r="C106" s="6">
        <v>0</v>
      </c>
      <c r="D106" s="6">
        <v>0</v>
      </c>
      <c r="E106" s="3"/>
    </row>
    <row r="107" spans="1:5" x14ac:dyDescent="0.4">
      <c r="A107" s="4" t="s">
        <v>108</v>
      </c>
      <c r="B107" s="6">
        <v>0</v>
      </c>
      <c r="C107" s="6">
        <v>1</v>
      </c>
      <c r="D107" s="6">
        <v>1</v>
      </c>
      <c r="E107" s="3"/>
    </row>
    <row r="108" spans="1:5" x14ac:dyDescent="0.4">
      <c r="A108" s="4" t="s">
        <v>109</v>
      </c>
      <c r="B108" s="6">
        <v>0</v>
      </c>
      <c r="C108" s="6">
        <v>0</v>
      </c>
      <c r="D108" s="6">
        <v>0</v>
      </c>
      <c r="E108" s="3"/>
    </row>
    <row r="109" spans="1:5" x14ac:dyDescent="0.4">
      <c r="A109" s="4" t="s">
        <v>127</v>
      </c>
      <c r="B109" s="6">
        <v>0</v>
      </c>
      <c r="C109" s="6">
        <v>1</v>
      </c>
      <c r="D109" s="6">
        <v>1</v>
      </c>
      <c r="E109" s="3"/>
    </row>
    <row r="110" spans="1:5" x14ac:dyDescent="0.4">
      <c r="A110" s="4" t="s">
        <v>110</v>
      </c>
      <c r="B110" s="6">
        <v>0</v>
      </c>
      <c r="C110" s="6">
        <v>0</v>
      </c>
      <c r="D110" s="6">
        <v>0</v>
      </c>
      <c r="E110" s="3"/>
    </row>
    <row r="111" spans="1:5" x14ac:dyDescent="0.4">
      <c r="A111" s="4" t="s">
        <v>111</v>
      </c>
      <c r="B111" s="6">
        <v>0</v>
      </c>
      <c r="C111" s="6">
        <v>0</v>
      </c>
      <c r="D111" s="6">
        <v>0</v>
      </c>
      <c r="E111" s="3"/>
    </row>
    <row r="112" spans="1:5" x14ac:dyDescent="0.4">
      <c r="A112" s="4" t="s">
        <v>112</v>
      </c>
      <c r="B112" s="6">
        <v>0</v>
      </c>
      <c r="C112" s="6">
        <v>0</v>
      </c>
      <c r="D112" s="6">
        <v>0</v>
      </c>
      <c r="E112" s="3"/>
    </row>
    <row r="113" spans="1:5" x14ac:dyDescent="0.4">
      <c r="A113" s="4" t="s">
        <v>113</v>
      </c>
      <c r="B113" s="6">
        <v>0</v>
      </c>
      <c r="C113" s="6">
        <v>0</v>
      </c>
      <c r="D113" s="6">
        <v>0</v>
      </c>
      <c r="E113" s="3"/>
    </row>
    <row r="114" spans="1:5" x14ac:dyDescent="0.4">
      <c r="A114" s="3"/>
      <c r="B114" s="5"/>
      <c r="C114" s="5"/>
      <c r="D114" s="5"/>
      <c r="E114" s="3"/>
    </row>
    <row r="115" spans="1:5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3"/>
    </row>
    <row r="116" spans="1:5" x14ac:dyDescent="0.4">
      <c r="A116" s="9" t="s">
        <v>114</v>
      </c>
      <c r="B116" s="13">
        <v>2272</v>
      </c>
      <c r="C116" s="11">
        <v>2211</v>
      </c>
      <c r="D116" s="6">
        <v>4483</v>
      </c>
      <c r="E116" s="10"/>
    </row>
    <row r="117" spans="1:5" x14ac:dyDescent="0.4">
      <c r="A117" s="9" t="s">
        <v>115</v>
      </c>
      <c r="B117" s="13">
        <v>2166</v>
      </c>
      <c r="C117" s="13">
        <v>2094</v>
      </c>
      <c r="D117" s="6">
        <v>4260</v>
      </c>
      <c r="E117" s="10"/>
    </row>
    <row r="118" spans="1:5" x14ac:dyDescent="0.4">
      <c r="A118" s="9" t="s">
        <v>116</v>
      </c>
      <c r="B118" s="13">
        <v>1091</v>
      </c>
      <c r="C118" s="13">
        <v>1075</v>
      </c>
      <c r="D118" s="6">
        <v>2166</v>
      </c>
      <c r="E118" s="10"/>
    </row>
    <row r="119" spans="1:5" x14ac:dyDescent="0.4">
      <c r="A119" s="9" t="s">
        <v>117</v>
      </c>
      <c r="B119" s="13">
        <v>5529</v>
      </c>
      <c r="C119" s="13">
        <v>5380</v>
      </c>
      <c r="D119" s="13">
        <v>10909</v>
      </c>
      <c r="E119" s="12">
        <v>0.12613310517065951</v>
      </c>
    </row>
    <row r="120" spans="1:5" x14ac:dyDescent="0.4">
      <c r="A120" s="3"/>
      <c r="B120" s="3"/>
      <c r="C120" s="3"/>
      <c r="D120" s="3"/>
      <c r="E120" s="3"/>
    </row>
    <row r="121" spans="1:5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5" x14ac:dyDescent="0.4">
      <c r="A122" s="4" t="s">
        <v>118</v>
      </c>
      <c r="B122" s="6">
        <v>1181</v>
      </c>
      <c r="C122" s="6">
        <v>1085</v>
      </c>
      <c r="D122" s="6">
        <v>2266</v>
      </c>
      <c r="E122" s="10"/>
    </row>
    <row r="123" spans="1:5" x14ac:dyDescent="0.4">
      <c r="A123" s="4" t="s">
        <v>119</v>
      </c>
      <c r="B123" s="6">
        <v>5795</v>
      </c>
      <c r="C123" s="6">
        <v>5532</v>
      </c>
      <c r="D123" s="6">
        <v>11327</v>
      </c>
      <c r="E123" s="10"/>
    </row>
    <row r="124" spans="1:5" x14ac:dyDescent="0.4">
      <c r="A124" s="4" t="s">
        <v>120</v>
      </c>
      <c r="B124" s="6">
        <v>5456</v>
      </c>
      <c r="C124" s="6">
        <v>5270</v>
      </c>
      <c r="D124" s="6">
        <v>10726</v>
      </c>
      <c r="E124" s="10"/>
    </row>
    <row r="125" spans="1:5" x14ac:dyDescent="0.4">
      <c r="A125" s="4" t="s">
        <v>121</v>
      </c>
      <c r="B125" s="6">
        <v>6699</v>
      </c>
      <c r="C125" s="6">
        <v>6247</v>
      </c>
      <c r="D125" s="6">
        <v>12946</v>
      </c>
      <c r="E125" s="10"/>
    </row>
    <row r="126" spans="1:5" x14ac:dyDescent="0.4">
      <c r="A126" s="8" t="s">
        <v>122</v>
      </c>
      <c r="B126" s="6">
        <v>8313</v>
      </c>
      <c r="C126" s="6">
        <v>7659</v>
      </c>
      <c r="D126" s="6">
        <v>15972</v>
      </c>
      <c r="E126" s="10"/>
    </row>
    <row r="127" spans="1:5" x14ac:dyDescent="0.4">
      <c r="A127" s="9" t="s">
        <v>123</v>
      </c>
      <c r="B127" s="11">
        <v>27444</v>
      </c>
      <c r="C127" s="11">
        <v>25793</v>
      </c>
      <c r="D127" s="11">
        <v>53237</v>
      </c>
      <c r="E127" s="12">
        <v>0.61554204051429096</v>
      </c>
    </row>
    <row r="128" spans="1:5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4945</v>
      </c>
      <c r="C130" s="6">
        <f>SUM(C68:C77)</f>
        <v>5645</v>
      </c>
      <c r="D130" s="6">
        <f>SUM(D68:D77)</f>
        <v>10590</v>
      </c>
      <c r="E130" s="10"/>
    </row>
    <row r="131" spans="1:5" x14ac:dyDescent="0.4">
      <c r="A131" s="8" t="s">
        <v>133</v>
      </c>
      <c r="B131" s="6">
        <f>SUM(B78:B113)</f>
        <v>4868</v>
      </c>
      <c r="C131" s="6">
        <f>SUM(C78:C113)</f>
        <v>6884</v>
      </c>
      <c r="D131" s="6">
        <f>SUM(D78:D113)</f>
        <v>11752</v>
      </c>
      <c r="E131" s="10"/>
    </row>
    <row r="132" spans="1:5" x14ac:dyDescent="0.4">
      <c r="A132" s="9" t="s">
        <v>124</v>
      </c>
      <c r="B132" s="11">
        <f>SUM(B130:B131)</f>
        <v>9813</v>
      </c>
      <c r="C132" s="11">
        <f>SUM(C130:C131)</f>
        <v>12529</v>
      </c>
      <c r="D132" s="11">
        <f>SUM(B132:C132)</f>
        <v>22342</v>
      </c>
      <c r="E132" s="12">
        <v>0.25832485431504948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6">
        <v>42786</v>
      </c>
      <c r="C135" s="6">
        <v>43702</v>
      </c>
      <c r="D135" s="6">
        <v>86488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workbookViewId="0">
      <selection activeCell="B135" sqref="B135:D135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130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6">
        <v>361</v>
      </c>
      <c r="C3" s="6">
        <v>364</v>
      </c>
      <c r="D3" s="6">
        <v>725</v>
      </c>
      <c r="E3" s="3"/>
    </row>
    <row r="4" spans="1:7" x14ac:dyDescent="0.4">
      <c r="A4" s="4" t="s">
        <v>5</v>
      </c>
      <c r="B4" s="6">
        <v>352</v>
      </c>
      <c r="C4" s="6">
        <v>396</v>
      </c>
      <c r="D4" s="6">
        <v>748</v>
      </c>
      <c r="E4" s="3"/>
    </row>
    <row r="5" spans="1:7" x14ac:dyDescent="0.4">
      <c r="A5" s="4" t="s">
        <v>6</v>
      </c>
      <c r="B5" s="6">
        <v>365</v>
      </c>
      <c r="C5" s="6">
        <v>346</v>
      </c>
      <c r="D5" s="6">
        <v>711</v>
      </c>
      <c r="E5" s="3"/>
    </row>
    <row r="6" spans="1:7" x14ac:dyDescent="0.4">
      <c r="A6" s="4" t="s">
        <v>7</v>
      </c>
      <c r="B6" s="6">
        <v>388</v>
      </c>
      <c r="C6" s="6">
        <v>374</v>
      </c>
      <c r="D6" s="6">
        <v>762</v>
      </c>
      <c r="E6" s="3"/>
    </row>
    <row r="7" spans="1:7" x14ac:dyDescent="0.4">
      <c r="A7" s="4" t="s">
        <v>8</v>
      </c>
      <c r="B7" s="6">
        <v>395</v>
      </c>
      <c r="C7" s="6">
        <v>360</v>
      </c>
      <c r="D7" s="6">
        <v>755</v>
      </c>
      <c r="E7" s="3"/>
    </row>
    <row r="8" spans="1:7" x14ac:dyDescent="0.4">
      <c r="A8" s="4" t="s">
        <v>9</v>
      </c>
      <c r="B8" s="6">
        <v>372</v>
      </c>
      <c r="C8" s="6">
        <v>357</v>
      </c>
      <c r="D8" s="6">
        <v>729</v>
      </c>
      <c r="E8" s="3"/>
    </row>
    <row r="9" spans="1:7" x14ac:dyDescent="0.4">
      <c r="A9" s="4" t="s">
        <v>10</v>
      </c>
      <c r="B9" s="6">
        <v>401</v>
      </c>
      <c r="C9" s="6">
        <v>352</v>
      </c>
      <c r="D9" s="6">
        <v>753</v>
      </c>
      <c r="E9" s="3"/>
    </row>
    <row r="10" spans="1:7" x14ac:dyDescent="0.4">
      <c r="A10" s="4" t="s">
        <v>11</v>
      </c>
      <c r="B10" s="6">
        <v>334</v>
      </c>
      <c r="C10" s="6">
        <v>362</v>
      </c>
      <c r="D10" s="6">
        <v>696</v>
      </c>
      <c r="E10" s="3"/>
    </row>
    <row r="11" spans="1:7" x14ac:dyDescent="0.4">
      <c r="A11" s="4" t="s">
        <v>12</v>
      </c>
      <c r="B11" s="6">
        <v>376</v>
      </c>
      <c r="C11" s="6">
        <v>344</v>
      </c>
      <c r="D11" s="6">
        <v>720</v>
      </c>
      <c r="E11" s="3"/>
    </row>
    <row r="12" spans="1:7" x14ac:dyDescent="0.4">
      <c r="A12" s="4" t="s">
        <v>13</v>
      </c>
      <c r="B12" s="6">
        <v>347</v>
      </c>
      <c r="C12" s="6">
        <v>320</v>
      </c>
      <c r="D12" s="6">
        <v>667</v>
      </c>
      <c r="E12" s="3"/>
    </row>
    <row r="13" spans="1:7" x14ac:dyDescent="0.4">
      <c r="A13" s="4" t="s">
        <v>14</v>
      </c>
      <c r="B13" s="6">
        <v>353</v>
      </c>
      <c r="C13" s="6">
        <v>367</v>
      </c>
      <c r="D13" s="6">
        <v>720</v>
      </c>
      <c r="E13" s="3"/>
    </row>
    <row r="14" spans="1:7" x14ac:dyDescent="0.4">
      <c r="A14" s="4" t="s">
        <v>15</v>
      </c>
      <c r="B14" s="6">
        <v>366</v>
      </c>
      <c r="C14" s="6">
        <v>348</v>
      </c>
      <c r="D14" s="6">
        <v>714</v>
      </c>
      <c r="E14" s="3"/>
    </row>
    <row r="15" spans="1:7" x14ac:dyDescent="0.4">
      <c r="A15" s="4" t="s">
        <v>16</v>
      </c>
      <c r="B15" s="6">
        <v>387</v>
      </c>
      <c r="C15" s="6">
        <v>359</v>
      </c>
      <c r="D15" s="6">
        <v>746</v>
      </c>
      <c r="E15" s="3"/>
    </row>
    <row r="16" spans="1:7" x14ac:dyDescent="0.4">
      <c r="A16" s="4" t="s">
        <v>17</v>
      </c>
      <c r="B16" s="6">
        <v>331</v>
      </c>
      <c r="C16" s="6">
        <v>364</v>
      </c>
      <c r="D16" s="6">
        <v>695</v>
      </c>
      <c r="E16" s="3"/>
    </row>
    <row r="17" spans="1:5" x14ac:dyDescent="0.4">
      <c r="A17" s="4" t="s">
        <v>18</v>
      </c>
      <c r="B17" s="6">
        <v>379</v>
      </c>
      <c r="C17" s="6">
        <v>368</v>
      </c>
      <c r="D17" s="6">
        <v>747</v>
      </c>
      <c r="E17" s="3"/>
    </row>
    <row r="18" spans="1:5" x14ac:dyDescent="0.4">
      <c r="A18" s="4" t="s">
        <v>19</v>
      </c>
      <c r="B18" s="6">
        <v>414</v>
      </c>
      <c r="C18" s="6">
        <v>350</v>
      </c>
      <c r="D18" s="6">
        <v>764</v>
      </c>
      <c r="E18" s="3"/>
    </row>
    <row r="19" spans="1:5" x14ac:dyDescent="0.4">
      <c r="A19" s="4" t="s">
        <v>20</v>
      </c>
      <c r="B19" s="6">
        <v>353</v>
      </c>
      <c r="C19" s="6">
        <v>364</v>
      </c>
      <c r="D19" s="6">
        <v>717</v>
      </c>
      <c r="E19" s="3"/>
    </row>
    <row r="20" spans="1:5" x14ac:dyDescent="0.4">
      <c r="A20" s="4" t="s">
        <v>21</v>
      </c>
      <c r="B20" s="6">
        <v>418</v>
      </c>
      <c r="C20" s="6">
        <v>359</v>
      </c>
      <c r="D20" s="6">
        <v>777</v>
      </c>
      <c r="E20" s="3"/>
    </row>
    <row r="21" spans="1:5" x14ac:dyDescent="0.4">
      <c r="A21" s="4" t="s">
        <v>22</v>
      </c>
      <c r="B21" s="6">
        <v>392</v>
      </c>
      <c r="C21" s="6">
        <v>397</v>
      </c>
      <c r="D21" s="6">
        <v>789</v>
      </c>
      <c r="E21" s="3"/>
    </row>
    <row r="22" spans="1:5" x14ac:dyDescent="0.4">
      <c r="A22" s="4" t="s">
        <v>23</v>
      </c>
      <c r="B22" s="6">
        <v>401</v>
      </c>
      <c r="C22" s="6">
        <v>403</v>
      </c>
      <c r="D22" s="6">
        <v>804</v>
      </c>
      <c r="E22" s="3"/>
    </row>
    <row r="23" spans="1:5" x14ac:dyDescent="0.4">
      <c r="A23" s="4" t="s">
        <v>24</v>
      </c>
      <c r="B23" s="6">
        <v>468</v>
      </c>
      <c r="C23" s="6">
        <v>433</v>
      </c>
      <c r="D23" s="6">
        <v>901</v>
      </c>
      <c r="E23" s="3"/>
    </row>
    <row r="24" spans="1:5" x14ac:dyDescent="0.4">
      <c r="A24" s="4" t="s">
        <v>25</v>
      </c>
      <c r="B24" s="6">
        <v>497</v>
      </c>
      <c r="C24" s="6">
        <v>407</v>
      </c>
      <c r="D24" s="6">
        <v>904</v>
      </c>
      <c r="E24" s="3"/>
    </row>
    <row r="25" spans="1:5" x14ac:dyDescent="0.4">
      <c r="A25" s="4" t="s">
        <v>26</v>
      </c>
      <c r="B25" s="6">
        <v>474</v>
      </c>
      <c r="C25" s="6">
        <v>510</v>
      </c>
      <c r="D25" s="6">
        <v>984</v>
      </c>
      <c r="E25" s="3"/>
    </row>
    <row r="26" spans="1:5" x14ac:dyDescent="0.4">
      <c r="A26" s="4" t="s">
        <v>27</v>
      </c>
      <c r="B26" s="6">
        <v>512</v>
      </c>
      <c r="C26" s="6">
        <v>478</v>
      </c>
      <c r="D26" s="6">
        <v>990</v>
      </c>
      <c r="E26" s="3"/>
    </row>
    <row r="27" spans="1:5" x14ac:dyDescent="0.4">
      <c r="A27" s="4" t="s">
        <v>28</v>
      </c>
      <c r="B27" s="6">
        <v>461</v>
      </c>
      <c r="C27" s="6">
        <v>453</v>
      </c>
      <c r="D27" s="6">
        <v>914</v>
      </c>
      <c r="E27" s="3"/>
    </row>
    <row r="28" spans="1:5" x14ac:dyDescent="0.4">
      <c r="A28" s="4" t="s">
        <v>29</v>
      </c>
      <c r="B28" s="6">
        <v>522</v>
      </c>
      <c r="C28" s="6">
        <v>496</v>
      </c>
      <c r="D28" s="6">
        <v>1018</v>
      </c>
      <c r="E28" s="3"/>
    </row>
    <row r="29" spans="1:5" x14ac:dyDescent="0.4">
      <c r="A29" s="4" t="s">
        <v>30</v>
      </c>
      <c r="B29" s="6">
        <v>500</v>
      </c>
      <c r="C29" s="6">
        <v>496</v>
      </c>
      <c r="D29" s="6">
        <v>996</v>
      </c>
      <c r="E29" s="3"/>
    </row>
    <row r="30" spans="1:5" x14ac:dyDescent="0.4">
      <c r="A30" s="4" t="s">
        <v>31</v>
      </c>
      <c r="B30" s="6">
        <v>531</v>
      </c>
      <c r="C30" s="6">
        <v>505</v>
      </c>
      <c r="D30" s="6">
        <v>1036</v>
      </c>
      <c r="E30" s="3"/>
    </row>
    <row r="31" spans="1:5" x14ac:dyDescent="0.4">
      <c r="A31" s="4" t="s">
        <v>32</v>
      </c>
      <c r="B31" s="6">
        <v>555</v>
      </c>
      <c r="C31" s="6">
        <v>482</v>
      </c>
      <c r="D31" s="6">
        <v>1037</v>
      </c>
      <c r="E31" s="3"/>
    </row>
    <row r="32" spans="1:5" x14ac:dyDescent="0.4">
      <c r="A32" s="4" t="s">
        <v>33</v>
      </c>
      <c r="B32" s="6">
        <v>477</v>
      </c>
      <c r="C32" s="6">
        <v>514</v>
      </c>
      <c r="D32" s="6">
        <v>991</v>
      </c>
      <c r="E32" s="3"/>
    </row>
    <row r="33" spans="1:5" x14ac:dyDescent="0.4">
      <c r="A33" s="4" t="s">
        <v>34</v>
      </c>
      <c r="B33" s="6">
        <v>524</v>
      </c>
      <c r="C33" s="6">
        <v>513</v>
      </c>
      <c r="D33" s="6">
        <v>1037</v>
      </c>
      <c r="E33" s="3"/>
    </row>
    <row r="34" spans="1:5" x14ac:dyDescent="0.4">
      <c r="A34" s="4" t="s">
        <v>35</v>
      </c>
      <c r="B34" s="6">
        <v>547</v>
      </c>
      <c r="C34" s="6">
        <v>574</v>
      </c>
      <c r="D34" s="6">
        <v>1121</v>
      </c>
      <c r="E34" s="3"/>
    </row>
    <row r="35" spans="1:5" x14ac:dyDescent="0.4">
      <c r="A35" s="4" t="s">
        <v>36</v>
      </c>
      <c r="B35" s="6">
        <v>517</v>
      </c>
      <c r="C35" s="6">
        <v>520</v>
      </c>
      <c r="D35" s="6">
        <v>1037</v>
      </c>
      <c r="E35" s="3"/>
    </row>
    <row r="36" spans="1:5" x14ac:dyDescent="0.4">
      <c r="A36" s="4" t="s">
        <v>37</v>
      </c>
      <c r="B36" s="6">
        <v>571</v>
      </c>
      <c r="C36" s="6">
        <v>520</v>
      </c>
      <c r="D36" s="6">
        <v>1091</v>
      </c>
      <c r="E36" s="3"/>
    </row>
    <row r="37" spans="1:5" x14ac:dyDescent="0.4">
      <c r="A37" s="4" t="s">
        <v>38</v>
      </c>
      <c r="B37" s="6">
        <v>544</v>
      </c>
      <c r="C37" s="6">
        <v>518</v>
      </c>
      <c r="D37" s="6">
        <v>1062</v>
      </c>
      <c r="E37" s="3"/>
    </row>
    <row r="38" spans="1:5" x14ac:dyDescent="0.4">
      <c r="A38" s="4" t="s">
        <v>39</v>
      </c>
      <c r="B38" s="6">
        <v>519</v>
      </c>
      <c r="C38" s="6">
        <v>530</v>
      </c>
      <c r="D38" s="6">
        <v>1049</v>
      </c>
      <c r="E38" s="3"/>
    </row>
    <row r="39" spans="1:5" x14ac:dyDescent="0.4">
      <c r="A39" s="4" t="s">
        <v>40</v>
      </c>
      <c r="B39" s="6">
        <v>550</v>
      </c>
      <c r="C39" s="6">
        <v>507</v>
      </c>
      <c r="D39" s="6">
        <v>1057</v>
      </c>
      <c r="E39" s="3"/>
    </row>
    <row r="40" spans="1:5" x14ac:dyDescent="0.4">
      <c r="A40" s="4" t="s">
        <v>41</v>
      </c>
      <c r="B40" s="6">
        <v>541</v>
      </c>
      <c r="C40" s="6">
        <v>496</v>
      </c>
      <c r="D40" s="6">
        <v>1037</v>
      </c>
      <c r="E40" s="3"/>
    </row>
    <row r="41" spans="1:5" x14ac:dyDescent="0.4">
      <c r="A41" s="4" t="s">
        <v>42</v>
      </c>
      <c r="B41" s="6">
        <v>526</v>
      </c>
      <c r="C41" s="6">
        <v>545</v>
      </c>
      <c r="D41" s="6">
        <v>1071</v>
      </c>
      <c r="E41" s="3"/>
    </row>
    <row r="42" spans="1:5" x14ac:dyDescent="0.4">
      <c r="A42" s="4" t="s">
        <v>43</v>
      </c>
      <c r="B42" s="6">
        <v>584</v>
      </c>
      <c r="C42" s="6">
        <v>550</v>
      </c>
      <c r="D42" s="6">
        <v>1134</v>
      </c>
      <c r="E42" s="3"/>
    </row>
    <row r="43" spans="1:5" x14ac:dyDescent="0.4">
      <c r="A43" s="4" t="s">
        <v>44</v>
      </c>
      <c r="B43" s="6">
        <v>552</v>
      </c>
      <c r="C43" s="6">
        <v>529</v>
      </c>
      <c r="D43" s="6">
        <v>1081</v>
      </c>
      <c r="E43" s="3"/>
    </row>
    <row r="44" spans="1:5" x14ac:dyDescent="0.4">
      <c r="A44" s="4" t="s">
        <v>45</v>
      </c>
      <c r="B44" s="6">
        <v>578</v>
      </c>
      <c r="C44" s="6">
        <v>541</v>
      </c>
      <c r="D44" s="6">
        <v>1119</v>
      </c>
      <c r="E44" s="3"/>
    </row>
    <row r="45" spans="1:5" x14ac:dyDescent="0.4">
      <c r="A45" s="4" t="s">
        <v>46</v>
      </c>
      <c r="B45" s="6">
        <v>560</v>
      </c>
      <c r="C45" s="6">
        <v>551</v>
      </c>
      <c r="D45" s="6">
        <v>1111</v>
      </c>
      <c r="E45" s="3"/>
    </row>
    <row r="46" spans="1:5" x14ac:dyDescent="0.4">
      <c r="A46" s="4" t="s">
        <v>47</v>
      </c>
      <c r="B46" s="6">
        <v>581</v>
      </c>
      <c r="C46" s="6">
        <v>534</v>
      </c>
      <c r="D46" s="6">
        <v>1115</v>
      </c>
      <c r="E46" s="3"/>
    </row>
    <row r="47" spans="1:5" x14ac:dyDescent="0.4">
      <c r="A47" s="4" t="s">
        <v>48</v>
      </c>
      <c r="B47" s="6">
        <v>649</v>
      </c>
      <c r="C47" s="6">
        <v>614</v>
      </c>
      <c r="D47" s="6">
        <v>1263</v>
      </c>
      <c r="E47" s="3"/>
    </row>
    <row r="48" spans="1:5" x14ac:dyDescent="0.4">
      <c r="A48" s="4" t="s">
        <v>49</v>
      </c>
      <c r="B48" s="6">
        <v>627</v>
      </c>
      <c r="C48" s="6">
        <v>577</v>
      </c>
      <c r="D48" s="6">
        <v>1204</v>
      </c>
      <c r="E48" s="3"/>
    </row>
    <row r="49" spans="1:5" x14ac:dyDescent="0.4">
      <c r="A49" s="4" t="s">
        <v>50</v>
      </c>
      <c r="B49" s="6">
        <v>720</v>
      </c>
      <c r="C49" s="6">
        <v>647</v>
      </c>
      <c r="D49" s="6">
        <v>1367</v>
      </c>
      <c r="E49" s="3"/>
    </row>
    <row r="50" spans="1:5" x14ac:dyDescent="0.4">
      <c r="A50" s="4" t="s">
        <v>51</v>
      </c>
      <c r="B50" s="6">
        <v>758</v>
      </c>
      <c r="C50" s="6">
        <v>729</v>
      </c>
      <c r="D50" s="6">
        <v>1487</v>
      </c>
      <c r="E50" s="3"/>
    </row>
    <row r="51" spans="1:5" x14ac:dyDescent="0.4">
      <c r="A51" s="4" t="s">
        <v>52</v>
      </c>
      <c r="B51" s="6">
        <v>835</v>
      </c>
      <c r="C51" s="6">
        <v>756</v>
      </c>
      <c r="D51" s="6">
        <v>1591</v>
      </c>
      <c r="E51" s="3"/>
    </row>
    <row r="52" spans="1:5" x14ac:dyDescent="0.4">
      <c r="A52" s="4" t="s">
        <v>53</v>
      </c>
      <c r="B52" s="6">
        <v>835</v>
      </c>
      <c r="C52" s="6">
        <v>744</v>
      </c>
      <c r="D52" s="6">
        <v>1579</v>
      </c>
      <c r="E52" s="3"/>
    </row>
    <row r="53" spans="1:5" x14ac:dyDescent="0.4">
      <c r="A53" s="4" t="s">
        <v>54</v>
      </c>
      <c r="B53" s="6">
        <v>806</v>
      </c>
      <c r="C53" s="6">
        <v>752</v>
      </c>
      <c r="D53" s="6">
        <v>1558</v>
      </c>
      <c r="E53" s="3"/>
    </row>
    <row r="54" spans="1:5" x14ac:dyDescent="0.4">
      <c r="A54" s="4" t="s">
        <v>55</v>
      </c>
      <c r="B54" s="6">
        <v>716</v>
      </c>
      <c r="C54" s="6">
        <v>709</v>
      </c>
      <c r="D54" s="6">
        <v>1425</v>
      </c>
      <c r="E54" s="3"/>
    </row>
    <row r="55" spans="1:5" x14ac:dyDescent="0.4">
      <c r="A55" s="4" t="s">
        <v>56</v>
      </c>
      <c r="B55" s="6">
        <v>751</v>
      </c>
      <c r="C55" s="6">
        <v>641</v>
      </c>
      <c r="D55" s="6">
        <v>1392</v>
      </c>
      <c r="E55" s="3"/>
    </row>
    <row r="56" spans="1:5" x14ac:dyDescent="0.4">
      <c r="A56" s="4" t="s">
        <v>57</v>
      </c>
      <c r="B56" s="6">
        <v>669</v>
      </c>
      <c r="C56" s="6">
        <v>612</v>
      </c>
      <c r="D56" s="6">
        <v>1281</v>
      </c>
      <c r="E56" s="3"/>
    </row>
    <row r="57" spans="1:5" x14ac:dyDescent="0.4">
      <c r="A57" s="4" t="s">
        <v>58</v>
      </c>
      <c r="B57" s="6">
        <v>700</v>
      </c>
      <c r="C57" s="6">
        <v>610</v>
      </c>
      <c r="D57" s="6">
        <v>1310</v>
      </c>
      <c r="E57" s="3"/>
    </row>
    <row r="58" spans="1:5" x14ac:dyDescent="0.4">
      <c r="A58" s="4" t="s">
        <v>59</v>
      </c>
      <c r="B58" s="6">
        <v>558</v>
      </c>
      <c r="C58" s="6">
        <v>454</v>
      </c>
      <c r="D58" s="6">
        <v>1012</v>
      </c>
      <c r="E58" s="3"/>
    </row>
    <row r="59" spans="1:5" x14ac:dyDescent="0.4">
      <c r="A59" s="4" t="s">
        <v>60</v>
      </c>
      <c r="B59" s="6">
        <v>570</v>
      </c>
      <c r="C59" s="6">
        <v>497</v>
      </c>
      <c r="D59" s="6">
        <v>1067</v>
      </c>
      <c r="E59" s="3"/>
    </row>
    <row r="60" spans="1:5" x14ac:dyDescent="0.4">
      <c r="A60" s="4" t="s">
        <v>61</v>
      </c>
      <c r="B60" s="6">
        <v>512</v>
      </c>
      <c r="C60" s="6">
        <v>481</v>
      </c>
      <c r="D60" s="6">
        <v>993</v>
      </c>
      <c r="E60" s="3"/>
    </row>
    <row r="61" spans="1:5" x14ac:dyDescent="0.4">
      <c r="A61" s="4" t="s">
        <v>62</v>
      </c>
      <c r="B61" s="6">
        <v>490</v>
      </c>
      <c r="C61" s="6">
        <v>485</v>
      </c>
      <c r="D61" s="6">
        <v>975</v>
      </c>
      <c r="E61" s="3"/>
    </row>
    <row r="62" spans="1:5" x14ac:dyDescent="0.4">
      <c r="A62" s="4" t="s">
        <v>63</v>
      </c>
      <c r="B62" s="6">
        <v>473</v>
      </c>
      <c r="C62" s="6">
        <v>441</v>
      </c>
      <c r="D62" s="6">
        <v>914</v>
      </c>
      <c r="E62" s="3"/>
    </row>
    <row r="63" spans="1:5" x14ac:dyDescent="0.4">
      <c r="A63" s="4" t="s">
        <v>64</v>
      </c>
      <c r="B63" s="6">
        <v>448</v>
      </c>
      <c r="C63" s="6">
        <v>422</v>
      </c>
      <c r="D63" s="6">
        <v>870</v>
      </c>
      <c r="E63" s="3"/>
    </row>
    <row r="64" spans="1:5" x14ac:dyDescent="0.4">
      <c r="A64" s="4" t="s">
        <v>65</v>
      </c>
      <c r="B64" s="6">
        <v>417</v>
      </c>
      <c r="C64" s="6">
        <v>388</v>
      </c>
      <c r="D64" s="6">
        <v>805</v>
      </c>
      <c r="E64" s="3"/>
    </row>
    <row r="65" spans="1:5" x14ac:dyDescent="0.4">
      <c r="A65" s="4" t="s">
        <v>66</v>
      </c>
      <c r="B65" s="6">
        <v>406</v>
      </c>
      <c r="C65" s="6">
        <v>402</v>
      </c>
      <c r="D65" s="6">
        <v>808</v>
      </c>
      <c r="E65" s="3"/>
    </row>
    <row r="66" spans="1:5" x14ac:dyDescent="0.4">
      <c r="A66" s="4" t="s">
        <v>67</v>
      </c>
      <c r="B66" s="6">
        <v>439</v>
      </c>
      <c r="C66" s="6">
        <v>406</v>
      </c>
      <c r="D66" s="6">
        <v>845</v>
      </c>
      <c r="E66" s="3"/>
    </row>
    <row r="67" spans="1:5" x14ac:dyDescent="0.4">
      <c r="A67" s="4" t="s">
        <v>68</v>
      </c>
      <c r="B67" s="6">
        <v>396</v>
      </c>
      <c r="C67" s="6">
        <v>384</v>
      </c>
      <c r="D67" s="6">
        <v>780</v>
      </c>
      <c r="E67" s="3"/>
    </row>
    <row r="68" spans="1:5" x14ac:dyDescent="0.4">
      <c r="A68" s="4" t="s">
        <v>69</v>
      </c>
      <c r="B68" s="6">
        <v>375</v>
      </c>
      <c r="C68" s="6">
        <v>406</v>
      </c>
      <c r="D68" s="6">
        <v>781</v>
      </c>
      <c r="E68" s="3"/>
    </row>
    <row r="69" spans="1:5" x14ac:dyDescent="0.4">
      <c r="A69" s="4" t="s">
        <v>70</v>
      </c>
      <c r="B69" s="6">
        <v>401</v>
      </c>
      <c r="C69" s="6">
        <v>414</v>
      </c>
      <c r="D69" s="6">
        <v>815</v>
      </c>
      <c r="E69" s="3"/>
    </row>
    <row r="70" spans="1:5" x14ac:dyDescent="0.4">
      <c r="A70" s="4" t="s">
        <v>71</v>
      </c>
      <c r="B70" s="6">
        <v>406</v>
      </c>
      <c r="C70" s="6">
        <v>450</v>
      </c>
      <c r="D70" s="6">
        <v>856</v>
      </c>
      <c r="E70" s="3"/>
    </row>
    <row r="71" spans="1:5" x14ac:dyDescent="0.4">
      <c r="A71" s="4" t="s">
        <v>72</v>
      </c>
      <c r="B71" s="6">
        <v>403</v>
      </c>
      <c r="C71" s="6">
        <v>446</v>
      </c>
      <c r="D71" s="6">
        <v>849</v>
      </c>
      <c r="E71" s="3"/>
    </row>
    <row r="72" spans="1:5" x14ac:dyDescent="0.4">
      <c r="A72" s="4" t="s">
        <v>73</v>
      </c>
      <c r="B72" s="6">
        <v>420</v>
      </c>
      <c r="C72" s="6">
        <v>505</v>
      </c>
      <c r="D72" s="6">
        <v>925</v>
      </c>
      <c r="E72" s="3"/>
    </row>
    <row r="73" spans="1:5" x14ac:dyDescent="0.4">
      <c r="A73" s="4" t="s">
        <v>74</v>
      </c>
      <c r="B73" s="6">
        <v>493</v>
      </c>
      <c r="C73" s="6">
        <v>553</v>
      </c>
      <c r="D73" s="6">
        <v>1046</v>
      </c>
      <c r="E73" s="3"/>
    </row>
    <row r="74" spans="1:5" x14ac:dyDescent="0.4">
      <c r="A74" s="4" t="s">
        <v>75</v>
      </c>
      <c r="B74" s="6">
        <v>542</v>
      </c>
      <c r="C74" s="6">
        <v>610</v>
      </c>
      <c r="D74" s="6">
        <v>1152</v>
      </c>
      <c r="E74" s="3"/>
    </row>
    <row r="75" spans="1:5" x14ac:dyDescent="0.4">
      <c r="A75" s="4" t="s">
        <v>76</v>
      </c>
      <c r="B75" s="6">
        <v>611</v>
      </c>
      <c r="C75" s="6">
        <v>698</v>
      </c>
      <c r="D75" s="6">
        <v>1309</v>
      </c>
      <c r="E75" s="3"/>
    </row>
    <row r="76" spans="1:5" x14ac:dyDescent="0.4">
      <c r="A76" s="4" t="s">
        <v>77</v>
      </c>
      <c r="B76" s="6">
        <v>604</v>
      </c>
      <c r="C76" s="6">
        <v>769</v>
      </c>
      <c r="D76" s="6">
        <v>1373</v>
      </c>
      <c r="E76" s="3"/>
    </row>
    <row r="77" spans="1:5" x14ac:dyDescent="0.4">
      <c r="A77" s="4" t="s">
        <v>78</v>
      </c>
      <c r="B77" s="6">
        <v>652</v>
      </c>
      <c r="C77" s="6">
        <v>753</v>
      </c>
      <c r="D77" s="6">
        <v>1405</v>
      </c>
      <c r="E77" s="3"/>
    </row>
    <row r="78" spans="1:5" x14ac:dyDescent="0.4">
      <c r="A78" s="4" t="s">
        <v>79</v>
      </c>
      <c r="B78" s="6">
        <v>488</v>
      </c>
      <c r="C78" s="6">
        <v>585</v>
      </c>
      <c r="D78" s="6">
        <v>1073</v>
      </c>
      <c r="E78" s="3"/>
    </row>
    <row r="79" spans="1:5" x14ac:dyDescent="0.4">
      <c r="A79" s="4" t="s">
        <v>80</v>
      </c>
      <c r="B79" s="6">
        <v>315</v>
      </c>
      <c r="C79" s="6">
        <v>435</v>
      </c>
      <c r="D79" s="6">
        <v>750</v>
      </c>
      <c r="E79" s="3"/>
    </row>
    <row r="80" spans="1:5" x14ac:dyDescent="0.4">
      <c r="A80" s="4" t="s">
        <v>81</v>
      </c>
      <c r="B80" s="6">
        <v>429</v>
      </c>
      <c r="C80" s="6">
        <v>557</v>
      </c>
      <c r="D80" s="6">
        <v>986</v>
      </c>
      <c r="E80" s="3"/>
    </row>
    <row r="81" spans="1:5" x14ac:dyDescent="0.4">
      <c r="A81" s="4" t="s">
        <v>82</v>
      </c>
      <c r="B81" s="6">
        <v>475</v>
      </c>
      <c r="C81" s="6">
        <v>590</v>
      </c>
      <c r="D81" s="6">
        <v>1065</v>
      </c>
      <c r="E81" s="3"/>
    </row>
    <row r="82" spans="1:5" x14ac:dyDescent="0.4">
      <c r="A82" s="4" t="s">
        <v>83</v>
      </c>
      <c r="B82" s="6">
        <v>429</v>
      </c>
      <c r="C82" s="6">
        <v>617</v>
      </c>
      <c r="D82" s="6">
        <v>1046</v>
      </c>
      <c r="E82" s="3"/>
    </row>
    <row r="83" spans="1:5" x14ac:dyDescent="0.4">
      <c r="A83" s="4" t="s">
        <v>84</v>
      </c>
      <c r="B83" s="6">
        <v>484</v>
      </c>
      <c r="C83" s="6">
        <v>575</v>
      </c>
      <c r="D83" s="6">
        <v>1059</v>
      </c>
      <c r="E83" s="3"/>
    </row>
    <row r="84" spans="1:5" x14ac:dyDescent="0.4">
      <c r="A84" s="4" t="s">
        <v>85</v>
      </c>
      <c r="B84" s="6">
        <v>383</v>
      </c>
      <c r="C84" s="6">
        <v>500</v>
      </c>
      <c r="D84" s="6">
        <v>883</v>
      </c>
      <c r="E84" s="3"/>
    </row>
    <row r="85" spans="1:5" x14ac:dyDescent="0.4">
      <c r="A85" s="4" t="s">
        <v>86</v>
      </c>
      <c r="B85" s="6">
        <v>321</v>
      </c>
      <c r="C85" s="6">
        <v>395</v>
      </c>
      <c r="D85" s="6">
        <v>716</v>
      </c>
      <c r="E85" s="3"/>
    </row>
    <row r="86" spans="1:5" x14ac:dyDescent="0.4">
      <c r="A86" s="4" t="s">
        <v>87</v>
      </c>
      <c r="B86" s="6">
        <v>266</v>
      </c>
      <c r="C86" s="6">
        <v>352</v>
      </c>
      <c r="D86" s="6">
        <v>618</v>
      </c>
      <c r="E86" s="3"/>
    </row>
    <row r="87" spans="1:5" x14ac:dyDescent="0.4">
      <c r="A87" s="4" t="s">
        <v>88</v>
      </c>
      <c r="B87" s="6">
        <v>275</v>
      </c>
      <c r="C87" s="6">
        <v>339</v>
      </c>
      <c r="D87" s="6">
        <v>614</v>
      </c>
      <c r="E87" s="3"/>
    </row>
    <row r="88" spans="1:5" x14ac:dyDescent="0.4">
      <c r="A88" s="4" t="s">
        <v>89</v>
      </c>
      <c r="B88" s="6">
        <v>223</v>
      </c>
      <c r="C88" s="6">
        <v>323</v>
      </c>
      <c r="D88" s="6">
        <v>546</v>
      </c>
      <c r="E88" s="3"/>
    </row>
    <row r="89" spans="1:5" x14ac:dyDescent="0.4">
      <c r="A89" s="4" t="s">
        <v>90</v>
      </c>
      <c r="B89" s="6">
        <v>198</v>
      </c>
      <c r="C89" s="6">
        <v>282</v>
      </c>
      <c r="D89" s="6">
        <v>480</v>
      </c>
      <c r="E89" s="3"/>
    </row>
    <row r="90" spans="1:5" x14ac:dyDescent="0.4">
      <c r="A90" s="4" t="s">
        <v>91</v>
      </c>
      <c r="B90" s="6">
        <v>152</v>
      </c>
      <c r="C90" s="6">
        <v>238</v>
      </c>
      <c r="D90" s="6">
        <v>390</v>
      </c>
      <c r="E90" s="3"/>
    </row>
    <row r="91" spans="1:5" x14ac:dyDescent="0.4">
      <c r="A91" s="4" t="s">
        <v>92</v>
      </c>
      <c r="B91" s="6">
        <v>96</v>
      </c>
      <c r="C91" s="6">
        <v>228</v>
      </c>
      <c r="D91" s="6">
        <v>324</v>
      </c>
      <c r="E91" s="3"/>
    </row>
    <row r="92" spans="1:5" x14ac:dyDescent="0.4">
      <c r="A92" s="4" t="s">
        <v>93</v>
      </c>
      <c r="B92" s="6">
        <v>102</v>
      </c>
      <c r="C92" s="6">
        <v>183</v>
      </c>
      <c r="D92" s="6">
        <v>285</v>
      </c>
      <c r="E92" s="3"/>
    </row>
    <row r="93" spans="1:5" x14ac:dyDescent="0.4">
      <c r="A93" s="4" t="s">
        <v>94</v>
      </c>
      <c r="B93" s="6">
        <v>65</v>
      </c>
      <c r="C93" s="6">
        <v>150</v>
      </c>
      <c r="D93" s="6">
        <v>215</v>
      </c>
      <c r="E93" s="3"/>
    </row>
    <row r="94" spans="1:5" x14ac:dyDescent="0.4">
      <c r="A94" s="4" t="s">
        <v>95</v>
      </c>
      <c r="B94" s="6">
        <v>60</v>
      </c>
      <c r="C94" s="6">
        <v>119</v>
      </c>
      <c r="D94" s="6">
        <v>179</v>
      </c>
      <c r="E94" s="3"/>
    </row>
    <row r="95" spans="1:5" x14ac:dyDescent="0.4">
      <c r="A95" s="4" t="s">
        <v>96</v>
      </c>
      <c r="B95" s="6">
        <v>31</v>
      </c>
      <c r="C95" s="6">
        <v>117</v>
      </c>
      <c r="D95" s="6">
        <v>148</v>
      </c>
      <c r="E95" s="3"/>
    </row>
    <row r="96" spans="1:5" x14ac:dyDescent="0.4">
      <c r="A96" s="4" t="s">
        <v>97</v>
      </c>
      <c r="B96" s="6">
        <v>27</v>
      </c>
      <c r="C96" s="6">
        <v>83</v>
      </c>
      <c r="D96" s="6">
        <v>110</v>
      </c>
      <c r="E96" s="3"/>
    </row>
    <row r="97" spans="1:5" x14ac:dyDescent="0.4">
      <c r="A97" s="4" t="s">
        <v>98</v>
      </c>
      <c r="B97" s="6">
        <v>24</v>
      </c>
      <c r="C97" s="6">
        <v>69</v>
      </c>
      <c r="D97" s="6">
        <v>93</v>
      </c>
      <c r="E97" s="3"/>
    </row>
    <row r="98" spans="1:5" x14ac:dyDescent="0.4">
      <c r="A98" s="4" t="s">
        <v>99</v>
      </c>
      <c r="B98" s="6">
        <v>16</v>
      </c>
      <c r="C98" s="6">
        <v>57</v>
      </c>
      <c r="D98" s="6">
        <v>73</v>
      </c>
      <c r="E98" s="3"/>
    </row>
    <row r="99" spans="1:5" x14ac:dyDescent="0.4">
      <c r="A99" s="4" t="s">
        <v>100</v>
      </c>
      <c r="B99" s="6">
        <v>10</v>
      </c>
      <c r="C99" s="6">
        <v>33</v>
      </c>
      <c r="D99" s="6">
        <v>43</v>
      </c>
      <c r="E99" s="3"/>
    </row>
    <row r="100" spans="1:5" x14ac:dyDescent="0.4">
      <c r="A100" s="4" t="s">
        <v>101</v>
      </c>
      <c r="B100" s="6">
        <v>5</v>
      </c>
      <c r="C100" s="6">
        <v>30</v>
      </c>
      <c r="D100" s="6">
        <v>35</v>
      </c>
      <c r="E100" s="3"/>
    </row>
    <row r="101" spans="1:5" x14ac:dyDescent="0.4">
      <c r="A101" s="4" t="s">
        <v>102</v>
      </c>
      <c r="B101" s="6">
        <v>0</v>
      </c>
      <c r="C101" s="6">
        <v>22</v>
      </c>
      <c r="D101" s="6">
        <v>22</v>
      </c>
      <c r="E101" s="3"/>
    </row>
    <row r="102" spans="1:5" x14ac:dyDescent="0.4">
      <c r="A102" s="4" t="s">
        <v>103</v>
      </c>
      <c r="B102" s="6">
        <v>0</v>
      </c>
      <c r="C102" s="6">
        <v>18</v>
      </c>
      <c r="D102" s="6">
        <v>18</v>
      </c>
      <c r="E102" s="3"/>
    </row>
    <row r="103" spans="1:5" x14ac:dyDescent="0.4">
      <c r="A103" s="4" t="s">
        <v>104</v>
      </c>
      <c r="B103" s="6">
        <v>5</v>
      </c>
      <c r="C103" s="6">
        <v>18</v>
      </c>
      <c r="D103" s="6">
        <v>23</v>
      </c>
      <c r="E103" s="3"/>
    </row>
    <row r="104" spans="1:5" x14ac:dyDescent="0.4">
      <c r="A104" s="4" t="s">
        <v>105</v>
      </c>
      <c r="B104" s="6">
        <v>2</v>
      </c>
      <c r="C104" s="6">
        <v>8</v>
      </c>
      <c r="D104" s="6">
        <v>10</v>
      </c>
      <c r="E104" s="3"/>
    </row>
    <row r="105" spans="1:5" x14ac:dyDescent="0.4">
      <c r="A105" s="4" t="s">
        <v>106</v>
      </c>
      <c r="B105" s="6">
        <v>0</v>
      </c>
      <c r="C105" s="6">
        <v>5</v>
      </c>
      <c r="D105" s="6">
        <v>5</v>
      </c>
      <c r="E105" s="3"/>
    </row>
    <row r="106" spans="1:5" x14ac:dyDescent="0.4">
      <c r="A106" s="4" t="s">
        <v>107</v>
      </c>
      <c r="B106" s="6">
        <v>0</v>
      </c>
      <c r="C106" s="6">
        <v>0</v>
      </c>
      <c r="D106" s="6">
        <v>0</v>
      </c>
      <c r="E106" s="3"/>
    </row>
    <row r="107" spans="1:5" x14ac:dyDescent="0.4">
      <c r="A107" s="4" t="s">
        <v>108</v>
      </c>
      <c r="B107" s="6">
        <v>0</v>
      </c>
      <c r="C107" s="6">
        <v>1</v>
      </c>
      <c r="D107" s="6">
        <v>1</v>
      </c>
      <c r="E107" s="3"/>
    </row>
    <row r="108" spans="1:5" x14ac:dyDescent="0.4">
      <c r="A108" s="4" t="s">
        <v>109</v>
      </c>
      <c r="B108" s="6">
        <v>0</v>
      </c>
      <c r="C108" s="6">
        <v>0</v>
      </c>
      <c r="D108" s="6">
        <v>0</v>
      </c>
      <c r="E108" s="3"/>
    </row>
    <row r="109" spans="1:5" x14ac:dyDescent="0.4">
      <c r="A109" s="4" t="s">
        <v>127</v>
      </c>
      <c r="B109" s="6">
        <v>0</v>
      </c>
      <c r="C109" s="6">
        <v>1</v>
      </c>
      <c r="D109" s="6">
        <v>1</v>
      </c>
      <c r="E109" s="3"/>
    </row>
    <row r="110" spans="1:5" x14ac:dyDescent="0.4">
      <c r="A110" s="4" t="s">
        <v>110</v>
      </c>
      <c r="B110" s="6">
        <v>0</v>
      </c>
      <c r="C110" s="6">
        <v>0</v>
      </c>
      <c r="D110" s="6">
        <v>0</v>
      </c>
      <c r="E110" s="3"/>
    </row>
    <row r="111" spans="1:5" x14ac:dyDescent="0.4">
      <c r="A111" s="4" t="s">
        <v>111</v>
      </c>
      <c r="B111" s="6">
        <v>0</v>
      </c>
      <c r="C111" s="6">
        <v>0</v>
      </c>
      <c r="D111" s="6">
        <v>0</v>
      </c>
      <c r="E111" s="3"/>
    </row>
    <row r="112" spans="1:5" x14ac:dyDescent="0.4">
      <c r="A112" s="4" t="s">
        <v>112</v>
      </c>
      <c r="B112" s="6">
        <v>0</v>
      </c>
      <c r="C112" s="6">
        <v>0</v>
      </c>
      <c r="D112" s="6">
        <v>0</v>
      </c>
      <c r="E112" s="3"/>
    </row>
    <row r="113" spans="1:5" x14ac:dyDescent="0.4">
      <c r="A113" s="4" t="s">
        <v>113</v>
      </c>
      <c r="B113" s="6">
        <v>0</v>
      </c>
      <c r="C113" s="6">
        <v>0</v>
      </c>
      <c r="D113" s="6">
        <v>0</v>
      </c>
      <c r="E113" s="3"/>
    </row>
    <row r="114" spans="1:5" x14ac:dyDescent="0.4">
      <c r="A114" s="3"/>
      <c r="B114" s="5"/>
      <c r="C114" s="5"/>
      <c r="D114" s="5"/>
      <c r="E114" s="3"/>
    </row>
    <row r="115" spans="1:5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7"/>
    </row>
    <row r="116" spans="1:5" x14ac:dyDescent="0.4">
      <c r="A116" s="9" t="s">
        <v>114</v>
      </c>
      <c r="B116" s="13">
        <v>2233</v>
      </c>
      <c r="C116" s="11">
        <v>2197</v>
      </c>
      <c r="D116" s="6">
        <v>4430</v>
      </c>
      <c r="E116" s="10"/>
    </row>
    <row r="117" spans="1:5" x14ac:dyDescent="0.4">
      <c r="A117" s="9" t="s">
        <v>115</v>
      </c>
      <c r="B117" s="13">
        <v>2177</v>
      </c>
      <c r="C117" s="13">
        <v>2093</v>
      </c>
      <c r="D117" s="6">
        <v>4270</v>
      </c>
      <c r="E117" s="10"/>
    </row>
    <row r="118" spans="1:5" x14ac:dyDescent="0.4">
      <c r="A118" s="9" t="s">
        <v>116</v>
      </c>
      <c r="B118" s="13">
        <v>1097</v>
      </c>
      <c r="C118" s="13">
        <v>1091</v>
      </c>
      <c r="D118" s="6">
        <v>2188</v>
      </c>
      <c r="E118" s="10"/>
    </row>
    <row r="119" spans="1:5" x14ac:dyDescent="0.4">
      <c r="A119" s="9" t="s">
        <v>117</v>
      </c>
      <c r="B119" s="13">
        <v>5507</v>
      </c>
      <c r="C119" s="13">
        <v>5381</v>
      </c>
      <c r="D119" s="13">
        <v>10888</v>
      </c>
      <c r="E119" s="12">
        <v>0.12590194264569843</v>
      </c>
    </row>
    <row r="120" spans="1:5" x14ac:dyDescent="0.4">
      <c r="A120" s="3"/>
      <c r="B120" s="3"/>
      <c r="C120" s="3"/>
      <c r="D120" s="3"/>
      <c r="E120" s="3"/>
    </row>
    <row r="121" spans="1:5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5" x14ac:dyDescent="0.4">
      <c r="A122" s="4" t="s">
        <v>118</v>
      </c>
      <c r="B122" s="6">
        <v>1185</v>
      </c>
      <c r="C122" s="6">
        <v>1073</v>
      </c>
      <c r="D122" s="6">
        <v>2258</v>
      </c>
      <c r="E122" s="10"/>
    </row>
    <row r="123" spans="1:5" x14ac:dyDescent="0.4">
      <c r="A123" s="4" t="s">
        <v>119</v>
      </c>
      <c r="B123" s="6">
        <v>5790</v>
      </c>
      <c r="C123" s="6">
        <v>5574</v>
      </c>
      <c r="D123" s="6">
        <v>11364</v>
      </c>
      <c r="E123" s="10"/>
    </row>
    <row r="124" spans="1:5" x14ac:dyDescent="0.4">
      <c r="A124" s="4" t="s">
        <v>120</v>
      </c>
      <c r="B124" s="6">
        <v>5423</v>
      </c>
      <c r="C124" s="6">
        <v>5273</v>
      </c>
      <c r="D124" s="6">
        <v>10696</v>
      </c>
      <c r="E124" s="10"/>
    </row>
    <row r="125" spans="1:5" x14ac:dyDescent="0.4">
      <c r="A125" s="4" t="s">
        <v>121</v>
      </c>
      <c r="B125" s="6">
        <v>6695</v>
      </c>
      <c r="C125" s="6">
        <v>6222</v>
      </c>
      <c r="D125" s="6">
        <v>12917</v>
      </c>
      <c r="E125" s="10"/>
    </row>
    <row r="126" spans="1:5" x14ac:dyDescent="0.4">
      <c r="A126" s="8" t="s">
        <v>122</v>
      </c>
      <c r="B126" s="6">
        <v>8351</v>
      </c>
      <c r="C126" s="6">
        <v>7684</v>
      </c>
      <c r="D126" s="6">
        <v>16035</v>
      </c>
      <c r="E126" s="10"/>
    </row>
    <row r="127" spans="1:5" x14ac:dyDescent="0.4">
      <c r="A127" s="9" t="s">
        <v>123</v>
      </c>
      <c r="B127" s="11">
        <v>27444</v>
      </c>
      <c r="C127" s="11">
        <v>25826</v>
      </c>
      <c r="D127" s="11">
        <v>53270</v>
      </c>
      <c r="E127" s="12">
        <v>0.61598057354301572</v>
      </c>
    </row>
    <row r="128" spans="1:5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4907</v>
      </c>
      <c r="C130" s="6">
        <f>SUM(C68:C77)</f>
        <v>5604</v>
      </c>
      <c r="D130" s="6">
        <f>SUM(D68:D77)</f>
        <v>10511</v>
      </c>
      <c r="E130" s="10"/>
    </row>
    <row r="131" spans="1:5" x14ac:dyDescent="0.4">
      <c r="A131" s="8" t="s">
        <v>133</v>
      </c>
      <c r="B131" s="6">
        <f>SUM(B78:B113)</f>
        <v>4881</v>
      </c>
      <c r="C131" s="6">
        <f>SUM(C78:C113)</f>
        <v>6930</v>
      </c>
      <c r="D131" s="6">
        <f>SUM(D78:D113)</f>
        <v>11811</v>
      </c>
      <c r="E131" s="10"/>
    </row>
    <row r="132" spans="1:5" x14ac:dyDescent="0.4">
      <c r="A132" s="9" t="s">
        <v>124</v>
      </c>
      <c r="B132" s="11">
        <f>SUM(B130:B131)</f>
        <v>9788</v>
      </c>
      <c r="C132" s="11">
        <f>SUM(C130:C131)</f>
        <v>12534</v>
      </c>
      <c r="D132" s="11">
        <f>SUM(B132:C132)</f>
        <v>22322</v>
      </c>
      <c r="E132" s="12">
        <v>0.25811748381128585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6">
        <v>42739</v>
      </c>
      <c r="C135" s="6">
        <v>43741</v>
      </c>
      <c r="D135" s="6">
        <v>86480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workbookViewId="0">
      <selection activeCell="E135" sqref="E135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131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6">
        <v>356</v>
      </c>
      <c r="C3" s="6">
        <v>377</v>
      </c>
      <c r="D3" s="6">
        <v>733</v>
      </c>
      <c r="E3" s="3"/>
    </row>
    <row r="4" spans="1:7" x14ac:dyDescent="0.4">
      <c r="A4" s="4" t="s">
        <v>5</v>
      </c>
      <c r="B4" s="6">
        <v>351</v>
      </c>
      <c r="C4" s="6">
        <v>387</v>
      </c>
      <c r="D4" s="6">
        <v>738</v>
      </c>
      <c r="E4" s="3"/>
    </row>
    <row r="5" spans="1:7" x14ac:dyDescent="0.4">
      <c r="A5" s="4" t="s">
        <v>6</v>
      </c>
      <c r="B5" s="6">
        <v>354</v>
      </c>
      <c r="C5" s="6">
        <v>354</v>
      </c>
      <c r="D5" s="6">
        <v>708</v>
      </c>
      <c r="E5" s="3"/>
    </row>
    <row r="6" spans="1:7" x14ac:dyDescent="0.4">
      <c r="A6" s="4" t="s">
        <v>7</v>
      </c>
      <c r="B6" s="6">
        <v>389</v>
      </c>
      <c r="C6" s="6">
        <v>364</v>
      </c>
      <c r="D6" s="6">
        <v>753</v>
      </c>
      <c r="E6" s="3"/>
    </row>
    <row r="7" spans="1:7" x14ac:dyDescent="0.4">
      <c r="A7" s="4" t="s">
        <v>8</v>
      </c>
      <c r="B7" s="6">
        <v>394</v>
      </c>
      <c r="C7" s="6">
        <v>366</v>
      </c>
      <c r="D7" s="6">
        <v>760</v>
      </c>
      <c r="E7" s="3"/>
    </row>
    <row r="8" spans="1:7" x14ac:dyDescent="0.4">
      <c r="A8" s="4" t="s">
        <v>9</v>
      </c>
      <c r="B8" s="6">
        <v>372</v>
      </c>
      <c r="C8" s="6">
        <v>362</v>
      </c>
      <c r="D8" s="6">
        <v>734</v>
      </c>
      <c r="E8" s="3"/>
    </row>
    <row r="9" spans="1:7" x14ac:dyDescent="0.4">
      <c r="A9" s="4" t="s">
        <v>10</v>
      </c>
      <c r="B9" s="6">
        <v>411</v>
      </c>
      <c r="C9" s="6">
        <v>343</v>
      </c>
      <c r="D9" s="6">
        <v>754</v>
      </c>
      <c r="E9" s="3"/>
    </row>
    <row r="10" spans="1:7" x14ac:dyDescent="0.4">
      <c r="A10" s="4" t="s">
        <v>11</v>
      </c>
      <c r="B10" s="6">
        <v>330</v>
      </c>
      <c r="C10" s="6">
        <v>374</v>
      </c>
      <c r="D10" s="6">
        <v>704</v>
      </c>
      <c r="E10" s="3"/>
    </row>
    <row r="11" spans="1:7" x14ac:dyDescent="0.4">
      <c r="A11" s="4" t="s">
        <v>12</v>
      </c>
      <c r="B11" s="6">
        <v>371</v>
      </c>
      <c r="C11" s="6">
        <v>341</v>
      </c>
      <c r="D11" s="6">
        <v>712</v>
      </c>
      <c r="E11" s="3"/>
    </row>
    <row r="12" spans="1:7" x14ac:dyDescent="0.4">
      <c r="A12" s="4" t="s">
        <v>13</v>
      </c>
      <c r="B12" s="6">
        <v>357</v>
      </c>
      <c r="C12" s="6">
        <v>313</v>
      </c>
      <c r="D12" s="6">
        <v>670</v>
      </c>
      <c r="E12" s="3"/>
    </row>
    <row r="13" spans="1:7" x14ac:dyDescent="0.4">
      <c r="A13" s="4" t="s">
        <v>14</v>
      </c>
      <c r="B13" s="6">
        <v>348</v>
      </c>
      <c r="C13" s="6">
        <v>381</v>
      </c>
      <c r="D13" s="6">
        <v>729</v>
      </c>
      <c r="E13" s="3"/>
    </row>
    <row r="14" spans="1:7" x14ac:dyDescent="0.4">
      <c r="A14" s="4" t="s">
        <v>15</v>
      </c>
      <c r="B14" s="6">
        <v>367</v>
      </c>
      <c r="C14" s="6">
        <v>339</v>
      </c>
      <c r="D14" s="6">
        <v>706</v>
      </c>
      <c r="E14" s="3"/>
    </row>
    <row r="15" spans="1:7" x14ac:dyDescent="0.4">
      <c r="A15" s="4" t="s">
        <v>16</v>
      </c>
      <c r="B15" s="6">
        <v>392</v>
      </c>
      <c r="C15" s="6">
        <v>362</v>
      </c>
      <c r="D15" s="6">
        <v>754</v>
      </c>
      <c r="E15" s="3"/>
    </row>
    <row r="16" spans="1:7" x14ac:dyDescent="0.4">
      <c r="A16" s="4" t="s">
        <v>17</v>
      </c>
      <c r="B16" s="6">
        <v>343</v>
      </c>
      <c r="C16" s="6">
        <v>366</v>
      </c>
      <c r="D16" s="6">
        <v>709</v>
      </c>
      <c r="E16" s="3"/>
    </row>
    <row r="17" spans="1:5" x14ac:dyDescent="0.4">
      <c r="A17" s="4" t="s">
        <v>18</v>
      </c>
      <c r="B17" s="6">
        <v>374</v>
      </c>
      <c r="C17" s="6">
        <v>369</v>
      </c>
      <c r="D17" s="6">
        <v>743</v>
      </c>
      <c r="E17" s="3"/>
    </row>
    <row r="18" spans="1:5" x14ac:dyDescent="0.4">
      <c r="A18" s="4" t="s">
        <v>19</v>
      </c>
      <c r="B18" s="6">
        <v>397</v>
      </c>
      <c r="C18" s="6">
        <v>349</v>
      </c>
      <c r="D18" s="6">
        <v>746</v>
      </c>
      <c r="E18" s="3"/>
    </row>
    <row r="19" spans="1:5" x14ac:dyDescent="0.4">
      <c r="A19" s="4" t="s">
        <v>20</v>
      </c>
      <c r="B19" s="6">
        <v>361</v>
      </c>
      <c r="C19" s="6">
        <v>368</v>
      </c>
      <c r="D19" s="6">
        <v>729</v>
      </c>
      <c r="E19" s="3"/>
    </row>
    <row r="20" spans="1:5" x14ac:dyDescent="0.4">
      <c r="A20" s="4" t="s">
        <v>21</v>
      </c>
      <c r="B20" s="6">
        <v>406</v>
      </c>
      <c r="C20" s="6">
        <v>356</v>
      </c>
      <c r="D20" s="6">
        <v>762</v>
      </c>
      <c r="E20" s="3"/>
    </row>
    <row r="21" spans="1:5" x14ac:dyDescent="0.4">
      <c r="A21" s="4" t="s">
        <v>22</v>
      </c>
      <c r="B21" s="6">
        <v>410</v>
      </c>
      <c r="C21" s="6">
        <v>399</v>
      </c>
      <c r="D21" s="6">
        <v>809</v>
      </c>
      <c r="E21" s="3"/>
    </row>
    <row r="22" spans="1:5" x14ac:dyDescent="0.4">
      <c r="A22" s="4" t="s">
        <v>23</v>
      </c>
      <c r="B22" s="6">
        <v>390</v>
      </c>
      <c r="C22" s="6">
        <v>404</v>
      </c>
      <c r="D22" s="6">
        <v>794</v>
      </c>
      <c r="E22" s="3"/>
    </row>
    <row r="23" spans="1:5" x14ac:dyDescent="0.4">
      <c r="A23" s="4" t="s">
        <v>24</v>
      </c>
      <c r="B23" s="6">
        <v>466</v>
      </c>
      <c r="C23" s="6">
        <v>431</v>
      </c>
      <c r="D23" s="6">
        <v>897</v>
      </c>
      <c r="E23" s="3"/>
    </row>
    <row r="24" spans="1:5" x14ac:dyDescent="0.4">
      <c r="A24" s="4" t="s">
        <v>25</v>
      </c>
      <c r="B24" s="6">
        <v>511</v>
      </c>
      <c r="C24" s="6">
        <v>412</v>
      </c>
      <c r="D24" s="6">
        <v>923</v>
      </c>
      <c r="E24" s="3"/>
    </row>
    <row r="25" spans="1:5" x14ac:dyDescent="0.4">
      <c r="A25" s="4" t="s">
        <v>26</v>
      </c>
      <c r="B25" s="6">
        <v>477</v>
      </c>
      <c r="C25" s="6">
        <v>497</v>
      </c>
      <c r="D25" s="6">
        <v>974</v>
      </c>
      <c r="E25" s="3"/>
    </row>
    <row r="26" spans="1:5" x14ac:dyDescent="0.4">
      <c r="A26" s="4" t="s">
        <v>27</v>
      </c>
      <c r="B26" s="6">
        <v>523</v>
      </c>
      <c r="C26" s="6">
        <v>485</v>
      </c>
      <c r="D26" s="6">
        <v>1008</v>
      </c>
      <c r="E26" s="3"/>
    </row>
    <row r="27" spans="1:5" x14ac:dyDescent="0.4">
      <c r="A27" s="4" t="s">
        <v>28</v>
      </c>
      <c r="B27" s="6">
        <v>469</v>
      </c>
      <c r="C27" s="6">
        <v>459</v>
      </c>
      <c r="D27" s="6">
        <v>928</v>
      </c>
      <c r="E27" s="3"/>
    </row>
    <row r="28" spans="1:5" x14ac:dyDescent="0.4">
      <c r="A28" s="4" t="s">
        <v>29</v>
      </c>
      <c r="B28" s="6">
        <v>511</v>
      </c>
      <c r="C28" s="6">
        <v>483</v>
      </c>
      <c r="D28" s="6">
        <v>994</v>
      </c>
      <c r="E28" s="3"/>
    </row>
    <row r="29" spans="1:5" x14ac:dyDescent="0.4">
      <c r="A29" s="4" t="s">
        <v>30</v>
      </c>
      <c r="B29" s="6">
        <v>508</v>
      </c>
      <c r="C29" s="6">
        <v>507</v>
      </c>
      <c r="D29" s="6">
        <v>1015</v>
      </c>
      <c r="E29" s="3"/>
    </row>
    <row r="30" spans="1:5" x14ac:dyDescent="0.4">
      <c r="A30" s="4" t="s">
        <v>31</v>
      </c>
      <c r="B30" s="6">
        <v>528</v>
      </c>
      <c r="C30" s="6">
        <v>496</v>
      </c>
      <c r="D30" s="6">
        <v>1024</v>
      </c>
      <c r="E30" s="3"/>
    </row>
    <row r="31" spans="1:5" x14ac:dyDescent="0.4">
      <c r="A31" s="4" t="s">
        <v>32</v>
      </c>
      <c r="B31" s="6">
        <v>554</v>
      </c>
      <c r="C31" s="6">
        <v>494</v>
      </c>
      <c r="D31" s="6">
        <v>1048</v>
      </c>
      <c r="E31" s="3"/>
    </row>
    <row r="32" spans="1:5" x14ac:dyDescent="0.4">
      <c r="A32" s="4" t="s">
        <v>33</v>
      </c>
      <c r="B32" s="6">
        <v>485</v>
      </c>
      <c r="C32" s="6">
        <v>521</v>
      </c>
      <c r="D32" s="6">
        <v>1006</v>
      </c>
      <c r="E32" s="3"/>
    </row>
    <row r="33" spans="1:5" x14ac:dyDescent="0.4">
      <c r="A33" s="4" t="s">
        <v>34</v>
      </c>
      <c r="B33" s="6">
        <v>508</v>
      </c>
      <c r="C33" s="6">
        <v>510</v>
      </c>
      <c r="D33" s="6">
        <v>1018</v>
      </c>
      <c r="E33" s="3"/>
    </row>
    <row r="34" spans="1:5" x14ac:dyDescent="0.4">
      <c r="A34" s="4" t="s">
        <v>35</v>
      </c>
      <c r="B34" s="6">
        <v>563</v>
      </c>
      <c r="C34" s="6">
        <v>568</v>
      </c>
      <c r="D34" s="6">
        <v>1131</v>
      </c>
      <c r="E34" s="3"/>
    </row>
    <row r="35" spans="1:5" x14ac:dyDescent="0.4">
      <c r="A35" s="4" t="s">
        <v>36</v>
      </c>
      <c r="B35" s="6">
        <v>505</v>
      </c>
      <c r="C35" s="6">
        <v>526</v>
      </c>
      <c r="D35" s="6">
        <v>1031</v>
      </c>
      <c r="E35" s="3"/>
    </row>
    <row r="36" spans="1:5" x14ac:dyDescent="0.4">
      <c r="A36" s="4" t="s">
        <v>37</v>
      </c>
      <c r="B36" s="6">
        <v>566</v>
      </c>
      <c r="C36" s="6">
        <v>521</v>
      </c>
      <c r="D36" s="6">
        <v>1087</v>
      </c>
      <c r="E36" s="3"/>
    </row>
    <row r="37" spans="1:5" x14ac:dyDescent="0.4">
      <c r="A37" s="4" t="s">
        <v>38</v>
      </c>
      <c r="B37" s="6">
        <v>557</v>
      </c>
      <c r="C37" s="6">
        <v>512</v>
      </c>
      <c r="D37" s="6">
        <v>1069</v>
      </c>
      <c r="E37" s="3"/>
    </row>
    <row r="38" spans="1:5" x14ac:dyDescent="0.4">
      <c r="A38" s="4" t="s">
        <v>39</v>
      </c>
      <c r="B38" s="6">
        <v>514</v>
      </c>
      <c r="C38" s="6">
        <v>547</v>
      </c>
      <c r="D38" s="6">
        <v>1061</v>
      </c>
      <c r="E38" s="3"/>
    </row>
    <row r="39" spans="1:5" x14ac:dyDescent="0.4">
      <c r="A39" s="4" t="s">
        <v>40</v>
      </c>
      <c r="B39" s="6">
        <v>565</v>
      </c>
      <c r="C39" s="6">
        <v>510</v>
      </c>
      <c r="D39" s="6">
        <v>1075</v>
      </c>
      <c r="E39" s="3"/>
    </row>
    <row r="40" spans="1:5" x14ac:dyDescent="0.4">
      <c r="A40" s="4" t="s">
        <v>41</v>
      </c>
      <c r="B40" s="6">
        <v>543</v>
      </c>
      <c r="C40" s="6">
        <v>496</v>
      </c>
      <c r="D40" s="6">
        <v>1039</v>
      </c>
      <c r="E40" s="3"/>
    </row>
    <row r="41" spans="1:5" x14ac:dyDescent="0.4">
      <c r="A41" s="4" t="s">
        <v>42</v>
      </c>
      <c r="B41" s="6">
        <v>525</v>
      </c>
      <c r="C41" s="6">
        <v>534</v>
      </c>
      <c r="D41" s="6">
        <v>1059</v>
      </c>
      <c r="E41" s="3"/>
    </row>
    <row r="42" spans="1:5" x14ac:dyDescent="0.4">
      <c r="A42" s="4" t="s">
        <v>43</v>
      </c>
      <c r="B42" s="6">
        <v>577</v>
      </c>
      <c r="C42" s="6">
        <v>560</v>
      </c>
      <c r="D42" s="6">
        <v>1137</v>
      </c>
      <c r="E42" s="3"/>
    </row>
    <row r="43" spans="1:5" x14ac:dyDescent="0.4">
      <c r="A43" s="4" t="s">
        <v>44</v>
      </c>
      <c r="B43" s="6">
        <v>551</v>
      </c>
      <c r="C43" s="6">
        <v>521</v>
      </c>
      <c r="D43" s="6">
        <v>1072</v>
      </c>
      <c r="E43" s="3"/>
    </row>
    <row r="44" spans="1:5" x14ac:dyDescent="0.4">
      <c r="A44" s="4" t="s">
        <v>45</v>
      </c>
      <c r="B44" s="6">
        <v>574</v>
      </c>
      <c r="C44" s="6">
        <v>541</v>
      </c>
      <c r="D44" s="6">
        <v>1115</v>
      </c>
      <c r="E44" s="3"/>
    </row>
    <row r="45" spans="1:5" x14ac:dyDescent="0.4">
      <c r="A45" s="4" t="s">
        <v>46</v>
      </c>
      <c r="B45" s="6">
        <v>554</v>
      </c>
      <c r="C45" s="6">
        <v>547</v>
      </c>
      <c r="D45" s="6">
        <v>1101</v>
      </c>
      <c r="E45" s="3"/>
    </row>
    <row r="46" spans="1:5" x14ac:dyDescent="0.4">
      <c r="A46" s="4" t="s">
        <v>47</v>
      </c>
      <c r="B46" s="6">
        <v>602</v>
      </c>
      <c r="C46" s="6">
        <v>529</v>
      </c>
      <c r="D46" s="6">
        <v>1131</v>
      </c>
      <c r="E46" s="3"/>
    </row>
    <row r="47" spans="1:5" x14ac:dyDescent="0.4">
      <c r="A47" s="4" t="s">
        <v>48</v>
      </c>
      <c r="B47" s="6">
        <v>630</v>
      </c>
      <c r="C47" s="6">
        <v>617</v>
      </c>
      <c r="D47" s="6">
        <v>1247</v>
      </c>
      <c r="E47" s="3"/>
    </row>
    <row r="48" spans="1:5" x14ac:dyDescent="0.4">
      <c r="A48" s="4" t="s">
        <v>49</v>
      </c>
      <c r="B48" s="6">
        <v>631</v>
      </c>
      <c r="C48" s="6">
        <v>580</v>
      </c>
      <c r="D48" s="6">
        <v>1211</v>
      </c>
      <c r="E48" s="3"/>
    </row>
    <row r="49" spans="1:5" x14ac:dyDescent="0.4">
      <c r="A49" s="4" t="s">
        <v>50</v>
      </c>
      <c r="B49" s="6">
        <v>714</v>
      </c>
      <c r="C49" s="6">
        <v>648</v>
      </c>
      <c r="D49" s="6">
        <v>1362</v>
      </c>
      <c r="E49" s="3"/>
    </row>
    <row r="50" spans="1:5" x14ac:dyDescent="0.4">
      <c r="A50" s="4" t="s">
        <v>51</v>
      </c>
      <c r="B50" s="6">
        <v>757</v>
      </c>
      <c r="C50" s="6">
        <v>713</v>
      </c>
      <c r="D50" s="6">
        <v>1470</v>
      </c>
      <c r="E50" s="3"/>
    </row>
    <row r="51" spans="1:5" x14ac:dyDescent="0.4">
      <c r="A51" s="4" t="s">
        <v>52</v>
      </c>
      <c r="B51" s="6">
        <v>831</v>
      </c>
      <c r="C51" s="6">
        <v>752</v>
      </c>
      <c r="D51" s="6">
        <v>1583</v>
      </c>
      <c r="E51" s="3"/>
    </row>
    <row r="52" spans="1:5" x14ac:dyDescent="0.4">
      <c r="A52" s="4" t="s">
        <v>53</v>
      </c>
      <c r="B52" s="6">
        <v>831</v>
      </c>
      <c r="C52" s="6">
        <v>750</v>
      </c>
      <c r="D52" s="6">
        <v>1581</v>
      </c>
      <c r="E52" s="3"/>
    </row>
    <row r="53" spans="1:5" x14ac:dyDescent="0.4">
      <c r="A53" s="4" t="s">
        <v>54</v>
      </c>
      <c r="B53" s="6">
        <v>809</v>
      </c>
      <c r="C53" s="6">
        <v>743</v>
      </c>
      <c r="D53" s="6">
        <v>1552</v>
      </c>
      <c r="E53" s="3"/>
    </row>
    <row r="54" spans="1:5" x14ac:dyDescent="0.4">
      <c r="A54" s="4" t="s">
        <v>55</v>
      </c>
      <c r="B54" s="6">
        <v>728</v>
      </c>
      <c r="C54" s="6">
        <v>698</v>
      </c>
      <c r="D54" s="6">
        <v>1426</v>
      </c>
      <c r="E54" s="3"/>
    </row>
    <row r="55" spans="1:5" x14ac:dyDescent="0.4">
      <c r="A55" s="4" t="s">
        <v>56</v>
      </c>
      <c r="B55" s="6">
        <v>745</v>
      </c>
      <c r="C55" s="6">
        <v>664</v>
      </c>
      <c r="D55" s="6">
        <v>1409</v>
      </c>
      <c r="E55" s="3"/>
    </row>
    <row r="56" spans="1:5" x14ac:dyDescent="0.4">
      <c r="A56" s="4" t="s">
        <v>57</v>
      </c>
      <c r="B56" s="6">
        <v>673</v>
      </c>
      <c r="C56" s="6">
        <v>603</v>
      </c>
      <c r="D56" s="6">
        <v>1276</v>
      </c>
      <c r="E56" s="3"/>
    </row>
    <row r="57" spans="1:5" x14ac:dyDescent="0.4">
      <c r="A57" s="4" t="s">
        <v>58</v>
      </c>
      <c r="B57" s="6">
        <v>704</v>
      </c>
      <c r="C57" s="6">
        <v>596</v>
      </c>
      <c r="D57" s="6">
        <v>1300</v>
      </c>
      <c r="E57" s="3"/>
    </row>
    <row r="58" spans="1:5" x14ac:dyDescent="0.4">
      <c r="A58" s="4" t="s">
        <v>59</v>
      </c>
      <c r="B58" s="6">
        <v>577</v>
      </c>
      <c r="C58" s="6">
        <v>499</v>
      </c>
      <c r="D58" s="6">
        <v>1076</v>
      </c>
      <c r="E58" s="3"/>
    </row>
    <row r="59" spans="1:5" x14ac:dyDescent="0.4">
      <c r="A59" s="4" t="s">
        <v>60</v>
      </c>
      <c r="B59" s="6">
        <v>560</v>
      </c>
      <c r="C59" s="6">
        <v>473</v>
      </c>
      <c r="D59" s="6">
        <v>1033</v>
      </c>
      <c r="E59" s="3"/>
    </row>
    <row r="60" spans="1:5" x14ac:dyDescent="0.4">
      <c r="A60" s="4" t="s">
        <v>61</v>
      </c>
      <c r="B60" s="6">
        <v>523</v>
      </c>
      <c r="C60" s="6">
        <v>489</v>
      </c>
      <c r="D60" s="6">
        <v>1012</v>
      </c>
      <c r="E60" s="3"/>
    </row>
    <row r="61" spans="1:5" x14ac:dyDescent="0.4">
      <c r="A61" s="4" t="s">
        <v>62</v>
      </c>
      <c r="B61" s="6">
        <v>480</v>
      </c>
      <c r="C61" s="6">
        <v>482</v>
      </c>
      <c r="D61" s="6">
        <v>962</v>
      </c>
      <c r="E61" s="3"/>
    </row>
    <row r="62" spans="1:5" x14ac:dyDescent="0.4">
      <c r="A62" s="4" t="s">
        <v>63</v>
      </c>
      <c r="B62" s="6">
        <v>476</v>
      </c>
      <c r="C62" s="6">
        <v>428</v>
      </c>
      <c r="D62" s="6">
        <v>904</v>
      </c>
      <c r="E62" s="3"/>
    </row>
    <row r="63" spans="1:5" x14ac:dyDescent="0.4">
      <c r="A63" s="4" t="s">
        <v>64</v>
      </c>
      <c r="B63" s="6">
        <v>441</v>
      </c>
      <c r="C63" s="6">
        <v>433</v>
      </c>
      <c r="D63" s="6">
        <v>874</v>
      </c>
      <c r="E63" s="3"/>
    </row>
    <row r="64" spans="1:5" x14ac:dyDescent="0.4">
      <c r="A64" s="4" t="s">
        <v>65</v>
      </c>
      <c r="B64" s="6">
        <v>425</v>
      </c>
      <c r="C64" s="6">
        <v>395</v>
      </c>
      <c r="D64" s="6">
        <v>820</v>
      </c>
      <c r="E64" s="3"/>
    </row>
    <row r="65" spans="1:5" x14ac:dyDescent="0.4">
      <c r="A65" s="4" t="s">
        <v>66</v>
      </c>
      <c r="B65" s="6">
        <v>407</v>
      </c>
      <c r="C65" s="6">
        <v>396</v>
      </c>
      <c r="D65" s="6">
        <v>803</v>
      </c>
      <c r="E65" s="3"/>
    </row>
    <row r="66" spans="1:5" x14ac:dyDescent="0.4">
      <c r="A66" s="4" t="s">
        <v>67</v>
      </c>
      <c r="B66" s="6">
        <v>444</v>
      </c>
      <c r="C66" s="6">
        <v>401</v>
      </c>
      <c r="D66" s="6">
        <v>845</v>
      </c>
      <c r="E66" s="3"/>
    </row>
    <row r="67" spans="1:5" x14ac:dyDescent="0.4">
      <c r="A67" s="4" t="s">
        <v>68</v>
      </c>
      <c r="B67" s="6">
        <v>387</v>
      </c>
      <c r="C67" s="6">
        <v>389</v>
      </c>
      <c r="D67" s="6">
        <v>776</v>
      </c>
      <c r="E67" s="3"/>
    </row>
    <row r="68" spans="1:5" x14ac:dyDescent="0.4">
      <c r="A68" s="4" t="s">
        <v>69</v>
      </c>
      <c r="B68" s="6">
        <v>391</v>
      </c>
      <c r="C68" s="6">
        <v>408</v>
      </c>
      <c r="D68" s="6">
        <v>799</v>
      </c>
      <c r="E68" s="3"/>
    </row>
    <row r="69" spans="1:5" x14ac:dyDescent="0.4">
      <c r="A69" s="4" t="s">
        <v>70</v>
      </c>
      <c r="B69" s="6">
        <v>385</v>
      </c>
      <c r="C69" s="6">
        <v>407</v>
      </c>
      <c r="D69" s="6">
        <v>792</v>
      </c>
      <c r="E69" s="3"/>
    </row>
    <row r="70" spans="1:5" x14ac:dyDescent="0.4">
      <c r="A70" s="4" t="s">
        <v>71</v>
      </c>
      <c r="B70" s="6">
        <v>423</v>
      </c>
      <c r="C70" s="6">
        <v>454</v>
      </c>
      <c r="D70" s="6">
        <v>877</v>
      </c>
      <c r="E70" s="3"/>
    </row>
    <row r="71" spans="1:5" x14ac:dyDescent="0.4">
      <c r="A71" s="4" t="s">
        <v>72</v>
      </c>
      <c r="B71" s="6">
        <v>394</v>
      </c>
      <c r="C71" s="6">
        <v>453</v>
      </c>
      <c r="D71" s="6">
        <v>847</v>
      </c>
      <c r="E71" s="3"/>
    </row>
    <row r="72" spans="1:5" x14ac:dyDescent="0.4">
      <c r="A72" s="4" t="s">
        <v>73</v>
      </c>
      <c r="B72" s="6">
        <v>415</v>
      </c>
      <c r="C72" s="6">
        <v>502</v>
      </c>
      <c r="D72" s="6">
        <v>917</v>
      </c>
      <c r="E72" s="3"/>
    </row>
    <row r="73" spans="1:5" x14ac:dyDescent="0.4">
      <c r="A73" s="4" t="s">
        <v>74</v>
      </c>
      <c r="B73" s="6">
        <v>484</v>
      </c>
      <c r="C73" s="6">
        <v>539</v>
      </c>
      <c r="D73" s="6">
        <v>1023</v>
      </c>
      <c r="E73" s="3"/>
    </row>
    <row r="74" spans="1:5" x14ac:dyDescent="0.4">
      <c r="A74" s="4" t="s">
        <v>75</v>
      </c>
      <c r="B74" s="6">
        <v>529</v>
      </c>
      <c r="C74" s="6">
        <v>600</v>
      </c>
      <c r="D74" s="6">
        <v>1129</v>
      </c>
      <c r="E74" s="3"/>
    </row>
    <row r="75" spans="1:5" x14ac:dyDescent="0.4">
      <c r="A75" s="4" t="s">
        <v>76</v>
      </c>
      <c r="B75" s="6">
        <v>621</v>
      </c>
      <c r="C75" s="6">
        <v>701</v>
      </c>
      <c r="D75" s="6">
        <v>1322</v>
      </c>
      <c r="E75" s="3"/>
    </row>
    <row r="76" spans="1:5" x14ac:dyDescent="0.4">
      <c r="A76" s="4" t="s">
        <v>77</v>
      </c>
      <c r="B76" s="6">
        <v>590</v>
      </c>
      <c r="C76" s="6">
        <v>760</v>
      </c>
      <c r="D76" s="6">
        <v>1350</v>
      </c>
      <c r="E76" s="3"/>
    </row>
    <row r="77" spans="1:5" x14ac:dyDescent="0.4">
      <c r="A77" s="4" t="s">
        <v>78</v>
      </c>
      <c r="B77" s="6">
        <v>662</v>
      </c>
      <c r="C77" s="6">
        <v>751</v>
      </c>
      <c r="D77" s="6">
        <v>1413</v>
      </c>
      <c r="E77" s="3"/>
    </row>
    <row r="78" spans="1:5" x14ac:dyDescent="0.4">
      <c r="A78" s="4" t="s">
        <v>79</v>
      </c>
      <c r="B78" s="6">
        <v>517</v>
      </c>
      <c r="C78" s="6">
        <v>621</v>
      </c>
      <c r="D78" s="6">
        <v>1138</v>
      </c>
      <c r="E78" s="3"/>
    </row>
    <row r="79" spans="1:5" x14ac:dyDescent="0.4">
      <c r="A79" s="4" t="s">
        <v>80</v>
      </c>
      <c r="B79" s="6">
        <v>298</v>
      </c>
      <c r="C79" s="6">
        <v>407</v>
      </c>
      <c r="D79" s="6">
        <v>705</v>
      </c>
      <c r="E79" s="3"/>
    </row>
    <row r="80" spans="1:5" x14ac:dyDescent="0.4">
      <c r="A80" s="4" t="s">
        <v>81</v>
      </c>
      <c r="B80" s="6">
        <v>407</v>
      </c>
      <c r="C80" s="6">
        <v>555</v>
      </c>
      <c r="D80" s="6">
        <v>962</v>
      </c>
      <c r="E80" s="3"/>
    </row>
    <row r="81" spans="1:5" x14ac:dyDescent="0.4">
      <c r="A81" s="4" t="s">
        <v>82</v>
      </c>
      <c r="B81" s="6">
        <v>483</v>
      </c>
      <c r="C81" s="6">
        <v>600</v>
      </c>
      <c r="D81" s="6">
        <v>1083</v>
      </c>
      <c r="E81" s="3"/>
    </row>
    <row r="82" spans="1:5" x14ac:dyDescent="0.4">
      <c r="A82" s="4" t="s">
        <v>83</v>
      </c>
      <c r="B82" s="6">
        <v>422</v>
      </c>
      <c r="C82" s="6">
        <v>616</v>
      </c>
      <c r="D82" s="6">
        <v>1038</v>
      </c>
      <c r="E82" s="3"/>
    </row>
    <row r="83" spans="1:5" x14ac:dyDescent="0.4">
      <c r="A83" s="4" t="s">
        <v>84</v>
      </c>
      <c r="B83" s="6">
        <v>498</v>
      </c>
      <c r="C83" s="6">
        <v>574</v>
      </c>
      <c r="D83" s="6">
        <v>1072</v>
      </c>
      <c r="E83" s="3"/>
    </row>
    <row r="84" spans="1:5" x14ac:dyDescent="0.4">
      <c r="A84" s="4" t="s">
        <v>85</v>
      </c>
      <c r="B84" s="6">
        <v>381</v>
      </c>
      <c r="C84" s="6">
        <v>505</v>
      </c>
      <c r="D84" s="6">
        <v>886</v>
      </c>
      <c r="E84" s="3"/>
    </row>
    <row r="85" spans="1:5" x14ac:dyDescent="0.4">
      <c r="A85" s="4" t="s">
        <v>86</v>
      </c>
      <c r="B85" s="6">
        <v>336</v>
      </c>
      <c r="C85" s="6">
        <v>413</v>
      </c>
      <c r="D85" s="6">
        <v>749</v>
      </c>
      <c r="E85" s="3"/>
    </row>
    <row r="86" spans="1:5" x14ac:dyDescent="0.4">
      <c r="A86" s="4" t="s">
        <v>87</v>
      </c>
      <c r="B86" s="6">
        <v>256</v>
      </c>
      <c r="C86" s="6">
        <v>342</v>
      </c>
      <c r="D86" s="6">
        <v>598</v>
      </c>
      <c r="E86" s="3"/>
    </row>
    <row r="87" spans="1:5" x14ac:dyDescent="0.4">
      <c r="A87" s="4" t="s">
        <v>88</v>
      </c>
      <c r="B87" s="6">
        <v>269</v>
      </c>
      <c r="C87" s="6">
        <v>345</v>
      </c>
      <c r="D87" s="6">
        <v>614</v>
      </c>
      <c r="E87" s="3"/>
    </row>
    <row r="88" spans="1:5" x14ac:dyDescent="0.4">
      <c r="A88" s="4" t="s">
        <v>89</v>
      </c>
      <c r="B88" s="6">
        <v>229</v>
      </c>
      <c r="C88" s="6">
        <v>313</v>
      </c>
      <c r="D88" s="6">
        <v>542</v>
      </c>
      <c r="E88" s="3"/>
    </row>
    <row r="89" spans="1:5" x14ac:dyDescent="0.4">
      <c r="A89" s="4" t="s">
        <v>90</v>
      </c>
      <c r="B89" s="6">
        <v>203</v>
      </c>
      <c r="C89" s="6">
        <v>291</v>
      </c>
      <c r="D89" s="6">
        <v>494</v>
      </c>
      <c r="E89" s="3"/>
    </row>
    <row r="90" spans="1:5" x14ac:dyDescent="0.4">
      <c r="A90" s="4" t="s">
        <v>91</v>
      </c>
      <c r="B90" s="6">
        <v>152</v>
      </c>
      <c r="C90" s="6">
        <v>227</v>
      </c>
      <c r="D90" s="6">
        <v>379</v>
      </c>
      <c r="E90" s="3"/>
    </row>
    <row r="91" spans="1:5" x14ac:dyDescent="0.4">
      <c r="A91" s="4" t="s">
        <v>92</v>
      </c>
      <c r="B91" s="6">
        <v>97</v>
      </c>
      <c r="C91" s="6">
        <v>230</v>
      </c>
      <c r="D91" s="6">
        <v>327</v>
      </c>
      <c r="E91" s="3"/>
    </row>
    <row r="92" spans="1:5" x14ac:dyDescent="0.4">
      <c r="A92" s="4" t="s">
        <v>93</v>
      </c>
      <c r="B92" s="6">
        <v>94</v>
      </c>
      <c r="C92" s="6">
        <v>186</v>
      </c>
      <c r="D92" s="6">
        <v>280</v>
      </c>
      <c r="E92" s="3"/>
    </row>
    <row r="93" spans="1:5" x14ac:dyDescent="0.4">
      <c r="A93" s="4" t="s">
        <v>94</v>
      </c>
      <c r="B93" s="6">
        <v>74</v>
      </c>
      <c r="C93" s="6">
        <v>154</v>
      </c>
      <c r="D93" s="6">
        <v>228</v>
      </c>
      <c r="E93" s="3"/>
    </row>
    <row r="94" spans="1:5" x14ac:dyDescent="0.4">
      <c r="A94" s="4" t="s">
        <v>95</v>
      </c>
      <c r="B94" s="6">
        <v>58</v>
      </c>
      <c r="C94" s="6">
        <v>122</v>
      </c>
      <c r="D94" s="6">
        <v>180</v>
      </c>
      <c r="E94" s="3"/>
    </row>
    <row r="95" spans="1:5" x14ac:dyDescent="0.4">
      <c r="A95" s="4" t="s">
        <v>96</v>
      </c>
      <c r="B95" s="6">
        <v>31</v>
      </c>
      <c r="C95" s="6">
        <v>112</v>
      </c>
      <c r="D95" s="6">
        <v>143</v>
      </c>
      <c r="E95" s="3"/>
    </row>
    <row r="96" spans="1:5" x14ac:dyDescent="0.4">
      <c r="A96" s="4" t="s">
        <v>97</v>
      </c>
      <c r="B96" s="6">
        <v>29</v>
      </c>
      <c r="C96" s="6">
        <v>87</v>
      </c>
      <c r="D96" s="6">
        <v>116</v>
      </c>
      <c r="E96" s="3"/>
    </row>
    <row r="97" spans="1:5" x14ac:dyDescent="0.4">
      <c r="A97" s="4" t="s">
        <v>98</v>
      </c>
      <c r="B97" s="6">
        <v>24</v>
      </c>
      <c r="C97" s="6">
        <v>64</v>
      </c>
      <c r="D97" s="6">
        <v>88</v>
      </c>
      <c r="E97" s="3"/>
    </row>
    <row r="98" spans="1:5" x14ac:dyDescent="0.4">
      <c r="A98" s="4" t="s">
        <v>99</v>
      </c>
      <c r="B98" s="6">
        <v>16</v>
      </c>
      <c r="C98" s="6">
        <v>57</v>
      </c>
      <c r="D98" s="6">
        <v>73</v>
      </c>
      <c r="E98" s="3"/>
    </row>
    <row r="99" spans="1:5" x14ac:dyDescent="0.4">
      <c r="A99" s="4" t="s">
        <v>100</v>
      </c>
      <c r="B99" s="6">
        <v>8</v>
      </c>
      <c r="C99" s="6">
        <v>32</v>
      </c>
      <c r="D99" s="6">
        <v>40</v>
      </c>
      <c r="E99" s="3"/>
    </row>
    <row r="100" spans="1:5" x14ac:dyDescent="0.4">
      <c r="A100" s="4" t="s">
        <v>101</v>
      </c>
      <c r="B100" s="6">
        <v>7</v>
      </c>
      <c r="C100" s="6">
        <v>33</v>
      </c>
      <c r="D100" s="6">
        <v>40</v>
      </c>
      <c r="E100" s="3"/>
    </row>
    <row r="101" spans="1:5" x14ac:dyDescent="0.4">
      <c r="A101" s="4" t="s">
        <v>102</v>
      </c>
      <c r="B101" s="6">
        <v>0</v>
      </c>
      <c r="C101" s="6">
        <v>22</v>
      </c>
      <c r="D101" s="6">
        <v>22</v>
      </c>
      <c r="E101" s="3"/>
    </row>
    <row r="102" spans="1:5" x14ac:dyDescent="0.4">
      <c r="A102" s="4" t="s">
        <v>103</v>
      </c>
      <c r="B102" s="6">
        <v>0</v>
      </c>
      <c r="C102" s="6">
        <v>17</v>
      </c>
      <c r="D102" s="6">
        <v>17</v>
      </c>
      <c r="E102" s="3"/>
    </row>
    <row r="103" spans="1:5" x14ac:dyDescent="0.4">
      <c r="A103" s="4" t="s">
        <v>104</v>
      </c>
      <c r="B103" s="6">
        <v>5</v>
      </c>
      <c r="C103" s="6">
        <v>17</v>
      </c>
      <c r="D103" s="6">
        <v>22</v>
      </c>
      <c r="E103" s="3"/>
    </row>
    <row r="104" spans="1:5" x14ac:dyDescent="0.4">
      <c r="A104" s="4" t="s">
        <v>105</v>
      </c>
      <c r="B104" s="6">
        <v>2</v>
      </c>
      <c r="C104" s="6">
        <v>8</v>
      </c>
      <c r="D104" s="6">
        <v>10</v>
      </c>
      <c r="E104" s="3"/>
    </row>
    <row r="105" spans="1:5" x14ac:dyDescent="0.4">
      <c r="A105" s="4" t="s">
        <v>106</v>
      </c>
      <c r="B105" s="6">
        <v>0</v>
      </c>
      <c r="C105" s="6">
        <v>6</v>
      </c>
      <c r="D105" s="6">
        <v>6</v>
      </c>
      <c r="E105" s="3"/>
    </row>
    <row r="106" spans="1:5" x14ac:dyDescent="0.4">
      <c r="A106" s="4" t="s">
        <v>107</v>
      </c>
      <c r="B106" s="6">
        <v>0</v>
      </c>
      <c r="C106" s="6">
        <v>0</v>
      </c>
      <c r="D106" s="6">
        <v>0</v>
      </c>
      <c r="E106" s="3"/>
    </row>
    <row r="107" spans="1:5" x14ac:dyDescent="0.4">
      <c r="A107" s="4" t="s">
        <v>108</v>
      </c>
      <c r="B107" s="6">
        <v>0</v>
      </c>
      <c r="C107" s="6">
        <v>1</v>
      </c>
      <c r="D107" s="6">
        <v>1</v>
      </c>
      <c r="E107" s="3"/>
    </row>
    <row r="108" spans="1:5" x14ac:dyDescent="0.4">
      <c r="A108" s="4" t="s">
        <v>109</v>
      </c>
      <c r="B108" s="6">
        <v>0</v>
      </c>
      <c r="C108" s="6">
        <v>0</v>
      </c>
      <c r="D108" s="6">
        <v>0</v>
      </c>
      <c r="E108" s="3"/>
    </row>
    <row r="109" spans="1:5" x14ac:dyDescent="0.4">
      <c r="A109" s="4" t="s">
        <v>127</v>
      </c>
      <c r="B109" s="6">
        <v>0</v>
      </c>
      <c r="C109" s="6">
        <v>1</v>
      </c>
      <c r="D109" s="6">
        <v>1</v>
      </c>
      <c r="E109" s="3"/>
    </row>
    <row r="110" spans="1:5" x14ac:dyDescent="0.4">
      <c r="A110" s="4" t="s">
        <v>110</v>
      </c>
      <c r="B110" s="6">
        <v>0</v>
      </c>
      <c r="C110" s="6">
        <v>0</v>
      </c>
      <c r="D110" s="6">
        <v>0</v>
      </c>
      <c r="E110" s="3"/>
    </row>
    <row r="111" spans="1:5" x14ac:dyDescent="0.4">
      <c r="A111" s="4" t="s">
        <v>111</v>
      </c>
      <c r="B111" s="6">
        <v>0</v>
      </c>
      <c r="C111" s="6">
        <v>0</v>
      </c>
      <c r="D111" s="6">
        <v>0</v>
      </c>
      <c r="E111" s="3"/>
    </row>
    <row r="112" spans="1:5" x14ac:dyDescent="0.4">
      <c r="A112" s="4" t="s">
        <v>112</v>
      </c>
      <c r="B112" s="6">
        <v>0</v>
      </c>
      <c r="C112" s="6">
        <v>0</v>
      </c>
      <c r="D112" s="6">
        <v>0</v>
      </c>
      <c r="E112" s="3"/>
    </row>
    <row r="113" spans="1:5" x14ac:dyDescent="0.4">
      <c r="A113" s="4" t="s">
        <v>113</v>
      </c>
      <c r="B113" s="6">
        <v>0</v>
      </c>
      <c r="C113" s="6">
        <v>0</v>
      </c>
      <c r="D113" s="6">
        <v>0</v>
      </c>
      <c r="E113" s="3"/>
    </row>
    <row r="114" spans="1:5" x14ac:dyDescent="0.4">
      <c r="A114" s="3"/>
      <c r="B114" s="5"/>
      <c r="C114" s="5"/>
      <c r="D114" s="5"/>
      <c r="E114" s="3"/>
    </row>
    <row r="115" spans="1:5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7"/>
    </row>
    <row r="116" spans="1:5" x14ac:dyDescent="0.4">
      <c r="A116" s="9" t="s">
        <v>114</v>
      </c>
      <c r="B116" s="13">
        <v>2216</v>
      </c>
      <c r="C116" s="11">
        <v>2210</v>
      </c>
      <c r="D116" s="6">
        <v>4426</v>
      </c>
      <c r="E116" s="10"/>
    </row>
    <row r="117" spans="1:5" x14ac:dyDescent="0.4">
      <c r="A117" s="9" t="s">
        <v>115</v>
      </c>
      <c r="B117" s="13">
        <v>2184</v>
      </c>
      <c r="C117" s="13">
        <v>2091</v>
      </c>
      <c r="D117" s="6">
        <v>4275</v>
      </c>
      <c r="E117" s="10"/>
    </row>
    <row r="118" spans="1:5" x14ac:dyDescent="0.4">
      <c r="A118" s="9" t="s">
        <v>116</v>
      </c>
      <c r="B118" s="13">
        <v>1109</v>
      </c>
      <c r="C118" s="13">
        <v>1097</v>
      </c>
      <c r="D118" s="6">
        <v>2206</v>
      </c>
      <c r="E118" s="10"/>
    </row>
    <row r="119" spans="1:5" x14ac:dyDescent="0.4">
      <c r="A119" s="9" t="s">
        <v>117</v>
      </c>
      <c r="B119" s="13">
        <v>5509</v>
      </c>
      <c r="C119" s="13">
        <v>5398</v>
      </c>
      <c r="D119" s="13">
        <v>10907</v>
      </c>
      <c r="E119" s="12">
        <v>0.1260414861038886</v>
      </c>
    </row>
    <row r="120" spans="1:5" x14ac:dyDescent="0.4">
      <c r="A120" s="3"/>
      <c r="B120" s="3"/>
      <c r="C120" s="3"/>
      <c r="D120" s="3"/>
      <c r="E120" s="3"/>
    </row>
    <row r="121" spans="1:5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5" x14ac:dyDescent="0.4">
      <c r="A122" s="4" t="s">
        <v>118</v>
      </c>
      <c r="B122" s="6">
        <v>1164</v>
      </c>
      <c r="C122" s="6">
        <v>1073</v>
      </c>
      <c r="D122" s="6">
        <v>2237</v>
      </c>
      <c r="E122" s="10"/>
    </row>
    <row r="123" spans="1:5" x14ac:dyDescent="0.4">
      <c r="A123" s="4" t="s">
        <v>119</v>
      </c>
      <c r="B123" s="6">
        <v>5832</v>
      </c>
      <c r="C123" s="6">
        <v>5588</v>
      </c>
      <c r="D123" s="6">
        <v>11420</v>
      </c>
      <c r="E123" s="10"/>
    </row>
    <row r="124" spans="1:5" x14ac:dyDescent="0.4">
      <c r="A124" s="4" t="s">
        <v>120</v>
      </c>
      <c r="B124" s="6">
        <v>5423</v>
      </c>
      <c r="C124" s="6">
        <v>5284</v>
      </c>
      <c r="D124" s="6">
        <v>10707</v>
      </c>
      <c r="E124" s="10"/>
    </row>
    <row r="125" spans="1:5" x14ac:dyDescent="0.4">
      <c r="A125" s="4" t="s">
        <v>121</v>
      </c>
      <c r="B125" s="6">
        <v>6675</v>
      </c>
      <c r="C125" s="6">
        <v>6198</v>
      </c>
      <c r="D125" s="6">
        <v>12873</v>
      </c>
      <c r="E125" s="10"/>
    </row>
    <row r="126" spans="1:5" x14ac:dyDescent="0.4">
      <c r="A126" s="8" t="s">
        <v>122</v>
      </c>
      <c r="B126" s="6">
        <v>8379</v>
      </c>
      <c r="C126" s="6">
        <v>7689</v>
      </c>
      <c r="D126" s="6">
        <v>16068</v>
      </c>
      <c r="E126" s="10"/>
    </row>
    <row r="127" spans="1:5" x14ac:dyDescent="0.4">
      <c r="A127" s="9" t="s">
        <v>123</v>
      </c>
      <c r="B127" s="11">
        <v>27473</v>
      </c>
      <c r="C127" s="11">
        <v>25832</v>
      </c>
      <c r="D127" s="11">
        <v>53305</v>
      </c>
      <c r="E127" s="12">
        <v>0.61599352863003409</v>
      </c>
    </row>
    <row r="128" spans="1:5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4894</v>
      </c>
      <c r="C130" s="6">
        <f>SUM(C68:C77)</f>
        <v>5575</v>
      </c>
      <c r="D130" s="6">
        <f>SUM(D68:D77)</f>
        <v>10469</v>
      </c>
      <c r="E130" s="10"/>
    </row>
    <row r="131" spans="1:5" x14ac:dyDescent="0.4">
      <c r="A131" s="8" t="s">
        <v>133</v>
      </c>
      <c r="B131" s="6">
        <f>SUM(B78:B113)</f>
        <v>4896</v>
      </c>
      <c r="C131" s="6">
        <f>SUM(C78:C113)</f>
        <v>6958</v>
      </c>
      <c r="D131" s="6">
        <f>SUM(D78:D113)</f>
        <v>11854</v>
      </c>
      <c r="E131" s="10"/>
    </row>
    <row r="132" spans="1:5" x14ac:dyDescent="0.4">
      <c r="A132" s="9" t="s">
        <v>124</v>
      </c>
      <c r="B132" s="11">
        <f>SUM(B130:B131)</f>
        <v>9790</v>
      </c>
      <c r="C132" s="11">
        <f>SUM(C130:C131)</f>
        <v>12533</v>
      </c>
      <c r="D132" s="11">
        <f>SUM(B132:C132)</f>
        <v>22323</v>
      </c>
      <c r="E132" s="12">
        <v>0.25796498526607731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15">
        <f>SUM(B3:B113)</f>
        <v>42772</v>
      </c>
      <c r="C135" s="15">
        <f>SUM(C3:C113)</f>
        <v>43763</v>
      </c>
      <c r="D135" s="15">
        <f>B135+C135</f>
        <v>86535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zoomScaleNormal="100" workbookViewId="0">
      <selection sqref="A1:E1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138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15">
        <f>HLOOKUP(SUBSTITUTE(CONCATENATE(SUBSTITUTE(SUBSTITUTE(A3,"歳","")," ",""),"_男")," ",""),[1]データ貼り付けシート!$1:$2,2,FALSE)</f>
        <v>362</v>
      </c>
      <c r="C3" s="15">
        <f>HLOOKUP(SUBSTITUTE(CONCATENATE(SUBSTITUTE(SUBSTITUTE(A3,"歳","")," ",""),"_女")," ",""),[1]データ貼り付けシート!$1:$2,2,FALSE)</f>
        <v>380</v>
      </c>
      <c r="D3" s="15">
        <f>HLOOKUP(SUBSTITUTE(CONCATENATE(SUBSTITUTE(SUBSTITUTE(A3,"歳","")," ",""),"_全体")," ",""),[1]データ貼り付けシート!$1:$2,2,FALSE)</f>
        <v>742</v>
      </c>
      <c r="E3" s="3"/>
    </row>
    <row r="4" spans="1:7" x14ac:dyDescent="0.4">
      <c r="A4" s="4" t="s">
        <v>5</v>
      </c>
      <c r="B4" s="15">
        <f>HLOOKUP(SUBSTITUTE(CONCATENATE(SUBSTITUTE(SUBSTITUTE(A4,"歳","")," ",""),"_男")," ",""),[1]データ貼り付けシート!$1:$2,2,FALSE)</f>
        <v>349</v>
      </c>
      <c r="C4" s="15">
        <f>HLOOKUP(SUBSTITUTE(CONCATENATE(SUBSTITUTE(SUBSTITUTE(A4,"歳","")," ",""),"_女")," ",""),[1]データ貼り付けシート!$1:$2,2,FALSE)</f>
        <v>378</v>
      </c>
      <c r="D4" s="15">
        <f>HLOOKUP(SUBSTITUTE(CONCATENATE(SUBSTITUTE(SUBSTITUTE(A4,"歳","")," ",""),"_全体")," ",""),[1]データ貼り付けシート!$1:$2,2,FALSE)</f>
        <v>727</v>
      </c>
      <c r="E4" s="3"/>
    </row>
    <row r="5" spans="1:7" x14ac:dyDescent="0.4">
      <c r="A5" s="4" t="s">
        <v>6</v>
      </c>
      <c r="B5" s="15">
        <f>HLOOKUP(SUBSTITUTE(CONCATENATE(SUBSTITUTE(SUBSTITUTE(A5,"歳","")," ",""),"_男")," ",""),[1]データ貼り付けシート!$1:$2,2,FALSE)</f>
        <v>352</v>
      </c>
      <c r="C5" s="15">
        <f>HLOOKUP(SUBSTITUTE(CONCATENATE(SUBSTITUTE(SUBSTITUTE(A5,"歳","")," ",""),"_女")," ",""),[1]データ貼り付けシート!$1:$2,2,FALSE)</f>
        <v>359</v>
      </c>
      <c r="D5" s="15">
        <f>HLOOKUP(SUBSTITUTE(CONCATENATE(SUBSTITUTE(SUBSTITUTE(A5,"歳","")," ",""),"_全体")," ",""),[1]データ貼り付けシート!$1:$2,2,FALSE)</f>
        <v>711</v>
      </c>
      <c r="E5" s="3"/>
    </row>
    <row r="6" spans="1:7" x14ac:dyDescent="0.4">
      <c r="A6" s="4" t="s">
        <v>7</v>
      </c>
      <c r="B6" s="15">
        <f>HLOOKUP(SUBSTITUTE(CONCATENATE(SUBSTITUTE(SUBSTITUTE(A6,"歳","")," ",""),"_男")," ",""),[1]データ貼り付けシート!$1:$2,2,FALSE)</f>
        <v>391</v>
      </c>
      <c r="C6" s="15">
        <f>HLOOKUP(SUBSTITUTE(CONCATENATE(SUBSTITUTE(SUBSTITUTE(A6,"歳","")," ",""),"_女")," ",""),[1]データ貼り付けシート!$1:$2,2,FALSE)</f>
        <v>362</v>
      </c>
      <c r="D6" s="15">
        <f>HLOOKUP(SUBSTITUTE(CONCATENATE(SUBSTITUTE(SUBSTITUTE(A6,"歳","")," ",""),"_全体")," ",""),[1]データ貼り付けシート!$1:$2,2,FALSE)</f>
        <v>753</v>
      </c>
      <c r="E6" s="3"/>
    </row>
    <row r="7" spans="1:7" x14ac:dyDescent="0.4">
      <c r="A7" s="4" t="s">
        <v>8</v>
      </c>
      <c r="B7" s="15">
        <f>HLOOKUP(SUBSTITUTE(CONCATENATE(SUBSTITUTE(SUBSTITUTE(A7,"歳","")," ",""),"_男")," ",""),[1]データ貼り付けシート!$1:$2,2,FALSE)</f>
        <v>382</v>
      </c>
      <c r="C7" s="15">
        <f>HLOOKUP(SUBSTITUTE(CONCATENATE(SUBSTITUTE(SUBSTITUTE(A7,"歳","")," ",""),"_女")," ",""),[1]データ貼り付けシート!$1:$2,2,FALSE)</f>
        <v>377</v>
      </c>
      <c r="D7" s="15">
        <f>HLOOKUP(SUBSTITUTE(CONCATENATE(SUBSTITUTE(SUBSTITUTE(A7,"歳","")," ",""),"_全体")," ",""),[1]データ貼り付けシート!$1:$2,2,FALSE)</f>
        <v>759</v>
      </c>
      <c r="E7" s="3"/>
    </row>
    <row r="8" spans="1:7" x14ac:dyDescent="0.4">
      <c r="A8" s="4" t="s">
        <v>9</v>
      </c>
      <c r="B8" s="15">
        <f>HLOOKUP(SUBSTITUTE(CONCATENATE(SUBSTITUTE(SUBSTITUTE(A8,"歳","")," ",""),"_男")," ",""),[1]データ貼り付けシート!$1:$2,2,FALSE)</f>
        <v>389</v>
      </c>
      <c r="C8" s="15">
        <f>HLOOKUP(SUBSTITUTE(CONCATENATE(SUBSTITUTE(SUBSTITUTE(A8,"歳","")," ",""),"_女")," ",""),[1]データ貼り付けシート!$1:$2,2,FALSE)</f>
        <v>356</v>
      </c>
      <c r="D8" s="15">
        <f>HLOOKUP(SUBSTITUTE(CONCATENATE(SUBSTITUTE(SUBSTITUTE(A8,"歳","")," ",""),"_全体")," ",""),[1]データ貼り付けシート!$1:$2,2,FALSE)</f>
        <v>745</v>
      </c>
      <c r="E8" s="3"/>
    </row>
    <row r="9" spans="1:7" x14ac:dyDescent="0.4">
      <c r="A9" s="4" t="s">
        <v>10</v>
      </c>
      <c r="B9" s="15">
        <f>HLOOKUP(SUBSTITUTE(CONCATENATE(SUBSTITUTE(SUBSTITUTE(A9,"歳","")," ",""),"_男")," ",""),[1]データ貼り付けシート!$1:$2,2,FALSE)</f>
        <v>411</v>
      </c>
      <c r="C9" s="15">
        <f>HLOOKUP(SUBSTITUTE(CONCATENATE(SUBSTITUTE(SUBSTITUTE(A9,"歳","")," ",""),"_女")," ",""),[1]データ貼り付けシート!$1:$2,2,FALSE)</f>
        <v>352</v>
      </c>
      <c r="D9" s="15">
        <f>HLOOKUP(SUBSTITUTE(CONCATENATE(SUBSTITUTE(SUBSTITUTE(A9,"歳","")," ",""),"_全体")," ",""),[1]データ貼り付けシート!$1:$2,2,FALSE)</f>
        <v>763</v>
      </c>
      <c r="E9" s="3"/>
    </row>
    <row r="10" spans="1:7" x14ac:dyDescent="0.4">
      <c r="A10" s="4" t="s">
        <v>11</v>
      </c>
      <c r="B10" s="15">
        <f>HLOOKUP(SUBSTITUTE(CONCATENATE(SUBSTITUTE(SUBSTITUTE(A10,"歳","")," ",""),"_男")," ",""),[1]データ貼り付けシート!$1:$2,2,FALSE)</f>
        <v>325</v>
      </c>
      <c r="C10" s="15">
        <f>HLOOKUP(SUBSTITUTE(CONCATENATE(SUBSTITUTE(SUBSTITUTE(A10,"歳","")," ",""),"_女")," ",""),[1]データ貼り付けシート!$1:$2,2,FALSE)</f>
        <v>357</v>
      </c>
      <c r="D10" s="15">
        <f>HLOOKUP(SUBSTITUTE(CONCATENATE(SUBSTITUTE(SUBSTITUTE(A10,"歳","")," ",""),"_全体")," ",""),[1]データ貼り付けシート!$1:$2,2,FALSE)</f>
        <v>682</v>
      </c>
      <c r="E10" s="3"/>
    </row>
    <row r="11" spans="1:7" x14ac:dyDescent="0.4">
      <c r="A11" s="4" t="s">
        <v>12</v>
      </c>
      <c r="B11" s="15">
        <f>HLOOKUP(SUBSTITUTE(CONCATENATE(SUBSTITUTE(SUBSTITUTE(A11,"歳","")," ",""),"_男")," ",""),[1]データ貼り付けシート!$1:$2,2,FALSE)</f>
        <v>378</v>
      </c>
      <c r="C11" s="15">
        <f>HLOOKUP(SUBSTITUTE(CONCATENATE(SUBSTITUTE(SUBSTITUTE(A11,"歳","")," ",""),"_女")," ",""),[1]データ貼り付けシート!$1:$2,2,FALSE)</f>
        <v>351</v>
      </c>
      <c r="D11" s="15">
        <f>HLOOKUP(SUBSTITUTE(CONCATENATE(SUBSTITUTE(SUBSTITUTE(A11,"歳","")," ",""),"_全体")," ",""),[1]データ貼り付けシート!$1:$2,2,FALSE)</f>
        <v>729</v>
      </c>
      <c r="E11" s="3"/>
    </row>
    <row r="12" spans="1:7" x14ac:dyDescent="0.4">
      <c r="A12" s="4" t="s">
        <v>13</v>
      </c>
      <c r="B12" s="15">
        <f>HLOOKUP(SUBSTITUTE(CONCATENATE(SUBSTITUTE(SUBSTITUTE(A12,"歳","")," ",""),"_男")," ",""),[1]データ貼り付けシート!$1:$2,2,FALSE)</f>
        <v>350</v>
      </c>
      <c r="C12" s="15">
        <f>HLOOKUP(SUBSTITUTE(CONCATENATE(SUBSTITUTE(SUBSTITUTE(A12,"歳","")," ",""),"_女")," ",""),[1]データ貼り付けシート!$1:$2,2,FALSE)</f>
        <v>313</v>
      </c>
      <c r="D12" s="15">
        <f>HLOOKUP(SUBSTITUTE(CONCATENATE(SUBSTITUTE(SUBSTITUTE(A12,"歳","")," ",""),"_全体")," ",""),[1]データ貼り付けシート!$1:$2,2,FALSE)</f>
        <v>663</v>
      </c>
      <c r="E12" s="3"/>
    </row>
    <row r="13" spans="1:7" x14ac:dyDescent="0.4">
      <c r="A13" s="4" t="s">
        <v>14</v>
      </c>
      <c r="B13" s="15">
        <f>HLOOKUP(SUBSTITUTE(CONCATENATE(SUBSTITUTE(SUBSTITUTE(A13,"歳","")," ",""),"_男")," ",""),[1]データ貼り付けシート!$1:$2,2,FALSE)</f>
        <v>346</v>
      </c>
      <c r="C13" s="15">
        <f>HLOOKUP(SUBSTITUTE(CONCATENATE(SUBSTITUTE(SUBSTITUTE(A13,"歳","")," ",""),"_女")," ",""),[1]データ貼り付けシート!$1:$2,2,FALSE)</f>
        <v>381</v>
      </c>
      <c r="D13" s="15">
        <f>HLOOKUP(SUBSTITUTE(CONCATENATE(SUBSTITUTE(SUBSTITUTE(A13,"歳","")," ",""),"_全体")," ",""),[1]データ貼り付けシート!$1:$2,2,FALSE)</f>
        <v>727</v>
      </c>
      <c r="E13" s="3"/>
    </row>
    <row r="14" spans="1:7" x14ac:dyDescent="0.4">
      <c r="A14" s="4" t="s">
        <v>15</v>
      </c>
      <c r="B14" s="15">
        <f>HLOOKUP(SUBSTITUTE(CONCATENATE(SUBSTITUTE(SUBSTITUTE(A14,"歳","")," ",""),"_男")," ",""),[1]データ貼り付けシート!$1:$2,2,FALSE)</f>
        <v>367</v>
      </c>
      <c r="C14" s="15">
        <f>HLOOKUP(SUBSTITUTE(CONCATENATE(SUBSTITUTE(SUBSTITUTE(A14,"歳","")," ",""),"_女")," ",""),[1]データ貼り付けシート!$1:$2,2,FALSE)</f>
        <v>344</v>
      </c>
      <c r="D14" s="15">
        <f>HLOOKUP(SUBSTITUTE(CONCATENATE(SUBSTITUTE(SUBSTITUTE(A14,"歳","")," ",""),"_全体")," ",""),[1]データ貼り付けシート!$1:$2,2,FALSE)</f>
        <v>711</v>
      </c>
      <c r="E14" s="3"/>
    </row>
    <row r="15" spans="1:7" x14ac:dyDescent="0.4">
      <c r="A15" s="4" t="s">
        <v>16</v>
      </c>
      <c r="B15" s="15">
        <f>HLOOKUP(SUBSTITUTE(CONCATENATE(SUBSTITUTE(SUBSTITUTE(A15,"歳","")," ",""),"_男")," ",""),[1]データ貼り付けシート!$1:$2,2,FALSE)</f>
        <v>397</v>
      </c>
      <c r="C15" s="15">
        <f>HLOOKUP(SUBSTITUTE(CONCATENATE(SUBSTITUTE(SUBSTITUTE(A15,"歳","")," ",""),"_女")," ",""),[1]データ貼り付けシート!$1:$2,2,FALSE)</f>
        <v>361</v>
      </c>
      <c r="D15" s="15">
        <f>HLOOKUP(SUBSTITUTE(CONCATENATE(SUBSTITUTE(SUBSTITUTE(A15,"歳","")," ",""),"_全体")," ",""),[1]データ貼り付けシート!$1:$2,2,FALSE)</f>
        <v>758</v>
      </c>
      <c r="E15" s="3"/>
    </row>
    <row r="16" spans="1:7" x14ac:dyDescent="0.4">
      <c r="A16" s="4" t="s">
        <v>17</v>
      </c>
      <c r="B16" s="15">
        <f>HLOOKUP(SUBSTITUTE(CONCATENATE(SUBSTITUTE(SUBSTITUTE(A16,"歳","")," ",""),"_男")," ",""),[1]データ貼り付けシート!$1:$2,2,FALSE)</f>
        <v>337</v>
      </c>
      <c r="C16" s="15">
        <f>HLOOKUP(SUBSTITUTE(CONCATENATE(SUBSTITUTE(SUBSTITUTE(A16,"歳","")," ",""),"_女")," ",""),[1]データ貼り付けシート!$1:$2,2,FALSE)</f>
        <v>356</v>
      </c>
      <c r="D16" s="15">
        <f>HLOOKUP(SUBSTITUTE(CONCATENATE(SUBSTITUTE(SUBSTITUTE(A16,"歳","")," ",""),"_全体")," ",""),[1]データ貼り付けシート!$1:$2,2,FALSE)</f>
        <v>693</v>
      </c>
      <c r="E16" s="3"/>
    </row>
    <row r="17" spans="1:5" x14ac:dyDescent="0.4">
      <c r="A17" s="4" t="s">
        <v>18</v>
      </c>
      <c r="B17" s="15">
        <f>HLOOKUP(SUBSTITUTE(CONCATENATE(SUBSTITUTE(SUBSTITUTE(A17,"歳","")," ",""),"_男")," ",""),[1]データ貼り付けシート!$1:$2,2,FALSE)</f>
        <v>373</v>
      </c>
      <c r="C17" s="15">
        <f>HLOOKUP(SUBSTITUTE(CONCATENATE(SUBSTITUTE(SUBSTITUTE(A17,"歳","")," ",""),"_女")," ",""),[1]データ貼り付けシート!$1:$2,2,FALSE)</f>
        <v>379</v>
      </c>
      <c r="D17" s="15">
        <f>HLOOKUP(SUBSTITUTE(CONCATENATE(SUBSTITUTE(SUBSTITUTE(A17,"歳","")," ",""),"_全体")," ",""),[1]データ貼り付けシート!$1:$2,2,FALSE)</f>
        <v>752</v>
      </c>
      <c r="E17" s="3"/>
    </row>
    <row r="18" spans="1:5" x14ac:dyDescent="0.4">
      <c r="A18" s="4" t="s">
        <v>19</v>
      </c>
      <c r="B18" s="15">
        <f>HLOOKUP(SUBSTITUTE(CONCATENATE(SUBSTITUTE(SUBSTITUTE(A18,"歳","")," ",""),"_男")," ",""),[1]データ貼り付けシート!$1:$2,2,FALSE)</f>
        <v>390</v>
      </c>
      <c r="C18" s="15">
        <f>HLOOKUP(SUBSTITUTE(CONCATENATE(SUBSTITUTE(SUBSTITUTE(A18,"歳","")," ",""),"_女")," ",""),[1]データ貼り付けシート!$1:$2,2,FALSE)</f>
        <v>342</v>
      </c>
      <c r="D18" s="15">
        <f>HLOOKUP(SUBSTITUTE(CONCATENATE(SUBSTITUTE(SUBSTITUTE(A18,"歳","")," ",""),"_全体")," ",""),[1]データ貼り付けシート!$1:$2,2,FALSE)</f>
        <v>732</v>
      </c>
      <c r="E18" s="3"/>
    </row>
    <row r="19" spans="1:5" x14ac:dyDescent="0.4">
      <c r="A19" s="4" t="s">
        <v>20</v>
      </c>
      <c r="B19" s="15">
        <f>HLOOKUP(SUBSTITUTE(CONCATENATE(SUBSTITUTE(SUBSTITUTE(A19,"歳","")," ",""),"_男")," ",""),[1]データ貼り付けシート!$1:$2,2,FALSE)</f>
        <v>369</v>
      </c>
      <c r="C19" s="15">
        <f>HLOOKUP(SUBSTITUTE(CONCATENATE(SUBSTITUTE(SUBSTITUTE(A19,"歳","")," ",""),"_女")," ",""),[1]データ貼り付けシート!$1:$2,2,FALSE)</f>
        <v>373</v>
      </c>
      <c r="D19" s="15">
        <f>HLOOKUP(SUBSTITUTE(CONCATENATE(SUBSTITUTE(SUBSTITUTE(A19,"歳","")," ",""),"_全体")," ",""),[1]データ貼り付けシート!$1:$2,2,FALSE)</f>
        <v>742</v>
      </c>
      <c r="E19" s="3"/>
    </row>
    <row r="20" spans="1:5" x14ac:dyDescent="0.4">
      <c r="A20" s="4" t="s">
        <v>21</v>
      </c>
      <c r="B20" s="15">
        <f>HLOOKUP(SUBSTITUTE(CONCATENATE(SUBSTITUTE(SUBSTITUTE(A20,"歳","")," ",""),"_男")," ",""),[1]データ貼り付けシート!$1:$2,2,FALSE)</f>
        <v>413</v>
      </c>
      <c r="C20" s="15">
        <f>HLOOKUP(SUBSTITUTE(CONCATENATE(SUBSTITUTE(SUBSTITUTE(A20,"歳","")," ",""),"_女")," ",""),[1]データ貼り付けシート!$1:$2,2,FALSE)</f>
        <v>351</v>
      </c>
      <c r="D20" s="15">
        <f>HLOOKUP(SUBSTITUTE(CONCATENATE(SUBSTITUTE(SUBSTITUTE(A20,"歳","")," ",""),"_全体")," ",""),[1]データ貼り付けシート!$1:$2,2,FALSE)</f>
        <v>764</v>
      </c>
      <c r="E20" s="3"/>
    </row>
    <row r="21" spans="1:5" x14ac:dyDescent="0.4">
      <c r="A21" s="4" t="s">
        <v>22</v>
      </c>
      <c r="B21" s="15">
        <f>HLOOKUP(SUBSTITUTE(CONCATENATE(SUBSTITUTE(SUBSTITUTE(A21,"歳","")," ",""),"_男")," ",""),[1]データ貼り付けシート!$1:$2,2,FALSE)</f>
        <v>407</v>
      </c>
      <c r="C21" s="15">
        <f>HLOOKUP(SUBSTITUTE(CONCATENATE(SUBSTITUTE(SUBSTITUTE(A21,"歳","")," ",""),"_女")," ",""),[1]データ貼り付けシート!$1:$2,2,FALSE)</f>
        <v>401</v>
      </c>
      <c r="D21" s="15">
        <f>HLOOKUP(SUBSTITUTE(CONCATENATE(SUBSTITUTE(SUBSTITUTE(A21,"歳","")," ",""),"_全体")," ",""),[1]データ貼り付けシート!$1:$2,2,FALSE)</f>
        <v>808</v>
      </c>
      <c r="E21" s="3"/>
    </row>
    <row r="22" spans="1:5" x14ac:dyDescent="0.4">
      <c r="A22" s="4" t="s">
        <v>23</v>
      </c>
      <c r="B22" s="15">
        <f>HLOOKUP(SUBSTITUTE(CONCATENATE(SUBSTITUTE(SUBSTITUTE(A22,"歳","")," ",""),"_男")," ",""),[1]データ貼り付けシート!$1:$2,2,FALSE)</f>
        <v>397</v>
      </c>
      <c r="C22" s="15">
        <f>HLOOKUP(SUBSTITUTE(CONCATENATE(SUBSTITUTE(SUBSTITUTE(A22,"歳","")," ",""),"_女")," ",""),[1]データ貼り付けシート!$1:$2,2,FALSE)</f>
        <v>402</v>
      </c>
      <c r="D22" s="15">
        <f>HLOOKUP(SUBSTITUTE(CONCATENATE(SUBSTITUTE(SUBSTITUTE(A22,"歳","")," ",""),"_全体")," ",""),[1]データ貼り付けシート!$1:$2,2,FALSE)</f>
        <v>799</v>
      </c>
      <c r="E22" s="3"/>
    </row>
    <row r="23" spans="1:5" x14ac:dyDescent="0.4">
      <c r="A23" s="4" t="s">
        <v>24</v>
      </c>
      <c r="B23" s="15">
        <f>HLOOKUP(SUBSTITUTE(CONCATENATE(SUBSTITUTE(SUBSTITUTE(A23,"歳","")," ",""),"_男")," ",""),[1]データ貼り付けシート!$1:$2,2,FALSE)</f>
        <v>463</v>
      </c>
      <c r="C23" s="15">
        <f>HLOOKUP(SUBSTITUTE(CONCATENATE(SUBSTITUTE(SUBSTITUTE(A23,"歳","")," ",""),"_女")," ",""),[1]データ貼り付けシート!$1:$2,2,FALSE)</f>
        <v>443</v>
      </c>
      <c r="D23" s="15">
        <f>HLOOKUP(SUBSTITUTE(CONCATENATE(SUBSTITUTE(SUBSTITUTE(A23,"歳","")," ",""),"_全体")," ",""),[1]データ貼り付けシート!$1:$2,2,FALSE)</f>
        <v>906</v>
      </c>
      <c r="E23" s="3"/>
    </row>
    <row r="24" spans="1:5" x14ac:dyDescent="0.4">
      <c r="A24" s="4" t="s">
        <v>25</v>
      </c>
      <c r="B24" s="15">
        <f>HLOOKUP(SUBSTITUTE(CONCATENATE(SUBSTITUTE(SUBSTITUTE(A24,"歳","")," ",""),"_男")," ",""),[1]データ貼り付けシート!$1:$2,2,FALSE)</f>
        <v>508</v>
      </c>
      <c r="C24" s="15">
        <f>HLOOKUP(SUBSTITUTE(CONCATENATE(SUBSTITUTE(SUBSTITUTE(A24,"歳","")," ",""),"_女")," ",""),[1]データ貼り付けシート!$1:$2,2,FALSE)</f>
        <v>410</v>
      </c>
      <c r="D24" s="15">
        <f>HLOOKUP(SUBSTITUTE(CONCATENATE(SUBSTITUTE(SUBSTITUTE(A24,"歳","")," ",""),"_全体")," ",""),[1]データ貼り付けシート!$1:$2,2,FALSE)</f>
        <v>918</v>
      </c>
      <c r="E24" s="3"/>
    </row>
    <row r="25" spans="1:5" x14ac:dyDescent="0.4">
      <c r="A25" s="4" t="s">
        <v>26</v>
      </c>
      <c r="B25" s="15">
        <f>HLOOKUP(SUBSTITUTE(CONCATENATE(SUBSTITUTE(SUBSTITUTE(A25,"歳","")," ",""),"_男")," ",""),[1]データ貼り付けシート!$1:$2,2,FALSE)</f>
        <v>480</v>
      </c>
      <c r="C25" s="15">
        <f>HLOOKUP(SUBSTITUTE(CONCATENATE(SUBSTITUTE(SUBSTITUTE(A25,"歳","")," ",""),"_女")," ",""),[1]データ貼り付けシート!$1:$2,2,FALSE)</f>
        <v>501</v>
      </c>
      <c r="D25" s="15">
        <f>HLOOKUP(SUBSTITUTE(CONCATENATE(SUBSTITUTE(SUBSTITUTE(A25,"歳","")," ",""),"_全体")," ",""),[1]データ貼り付けシート!$1:$2,2,FALSE)</f>
        <v>981</v>
      </c>
      <c r="E25" s="3"/>
    </row>
    <row r="26" spans="1:5" x14ac:dyDescent="0.4">
      <c r="A26" s="4" t="s">
        <v>27</v>
      </c>
      <c r="B26" s="15">
        <f>HLOOKUP(SUBSTITUTE(CONCATENATE(SUBSTITUTE(SUBSTITUTE(A26,"歳","")," ",""),"_男")," ",""),[1]データ貼り付けシート!$1:$2,2,FALSE)</f>
        <v>511</v>
      </c>
      <c r="C26" s="15">
        <f>HLOOKUP(SUBSTITUTE(CONCATENATE(SUBSTITUTE(SUBSTITUTE(A26,"歳","")," ",""),"_女")," ",""),[1]データ貼り付けシート!$1:$2,2,FALSE)</f>
        <v>482</v>
      </c>
      <c r="D26" s="15">
        <f>HLOOKUP(SUBSTITUTE(CONCATENATE(SUBSTITUTE(SUBSTITUTE(A26,"歳","")," ",""),"_全体")," ",""),[1]データ貼り付けシート!$1:$2,2,FALSE)</f>
        <v>993</v>
      </c>
      <c r="E26" s="3"/>
    </row>
    <row r="27" spans="1:5" x14ac:dyDescent="0.4">
      <c r="A27" s="4" t="s">
        <v>28</v>
      </c>
      <c r="B27" s="15">
        <f>HLOOKUP(SUBSTITUTE(CONCATENATE(SUBSTITUTE(SUBSTITUTE(A27,"歳","")," ",""),"_男")," ",""),[1]データ貼り付けシート!$1:$2,2,FALSE)</f>
        <v>484</v>
      </c>
      <c r="C27" s="15">
        <f>HLOOKUP(SUBSTITUTE(CONCATENATE(SUBSTITUTE(SUBSTITUTE(A27,"歳","")," ",""),"_女")," ",""),[1]データ貼り付けシート!$1:$2,2,FALSE)</f>
        <v>453</v>
      </c>
      <c r="D27" s="15">
        <f>HLOOKUP(SUBSTITUTE(CONCATENATE(SUBSTITUTE(SUBSTITUTE(A27,"歳","")," ",""),"_全体")," ",""),[1]データ貼り付けシート!$1:$2,2,FALSE)</f>
        <v>937</v>
      </c>
      <c r="E27" s="3"/>
    </row>
    <row r="28" spans="1:5" x14ac:dyDescent="0.4">
      <c r="A28" s="4" t="s">
        <v>29</v>
      </c>
      <c r="B28" s="15">
        <f>HLOOKUP(SUBSTITUTE(CONCATENATE(SUBSTITUTE(SUBSTITUTE(A28,"歳","")," ",""),"_男")," ",""),[1]データ貼り付けシート!$1:$2,2,FALSE)</f>
        <v>504</v>
      </c>
      <c r="C28" s="15">
        <f>HLOOKUP(SUBSTITUTE(CONCATENATE(SUBSTITUTE(SUBSTITUTE(A28,"歳","")," ",""),"_女")," ",""),[1]データ貼り付けシート!$1:$2,2,FALSE)</f>
        <v>492</v>
      </c>
      <c r="D28" s="15">
        <f>HLOOKUP(SUBSTITUTE(CONCATENATE(SUBSTITUTE(SUBSTITUTE(A28,"歳","")," ",""),"_全体")," ",""),[1]データ貼り付けシート!$1:$2,2,FALSE)</f>
        <v>996</v>
      </c>
      <c r="E28" s="3"/>
    </row>
    <row r="29" spans="1:5" x14ac:dyDescent="0.4">
      <c r="A29" s="4" t="s">
        <v>30</v>
      </c>
      <c r="B29" s="15">
        <f>HLOOKUP(SUBSTITUTE(CONCATENATE(SUBSTITUTE(SUBSTITUTE(A29,"歳","")," ",""),"_男")," ",""),[1]データ貼り付けシート!$1:$2,2,FALSE)</f>
        <v>516</v>
      </c>
      <c r="C29" s="15">
        <f>HLOOKUP(SUBSTITUTE(CONCATENATE(SUBSTITUTE(SUBSTITUTE(A29,"歳","")," ",""),"_女")," ",""),[1]データ貼り付けシート!$1:$2,2,FALSE)</f>
        <v>503</v>
      </c>
      <c r="D29" s="15">
        <f>HLOOKUP(SUBSTITUTE(CONCATENATE(SUBSTITUTE(SUBSTITUTE(A29,"歳","")," ",""),"_全体")," ",""),[1]データ貼り付けシート!$1:$2,2,FALSE)</f>
        <v>1019</v>
      </c>
      <c r="E29" s="3"/>
    </row>
    <row r="30" spans="1:5" x14ac:dyDescent="0.4">
      <c r="A30" s="4" t="s">
        <v>31</v>
      </c>
      <c r="B30" s="15">
        <f>HLOOKUP(SUBSTITUTE(CONCATENATE(SUBSTITUTE(SUBSTITUTE(A30,"歳","")," ",""),"_男")," ",""),[1]データ貼り付けシート!$1:$2,2,FALSE)</f>
        <v>528</v>
      </c>
      <c r="C30" s="15">
        <f>HLOOKUP(SUBSTITUTE(CONCATENATE(SUBSTITUTE(SUBSTITUTE(A30,"歳","")," ",""),"_女")," ",""),[1]データ貼り付けシート!$1:$2,2,FALSE)</f>
        <v>500</v>
      </c>
      <c r="D30" s="15">
        <f>HLOOKUP(SUBSTITUTE(CONCATENATE(SUBSTITUTE(SUBSTITUTE(A30,"歳","")," ",""),"_全体")," ",""),[1]データ貼り付けシート!$1:$2,2,FALSE)</f>
        <v>1028</v>
      </c>
      <c r="E30" s="3"/>
    </row>
    <row r="31" spans="1:5" x14ac:dyDescent="0.4">
      <c r="A31" s="4" t="s">
        <v>32</v>
      </c>
      <c r="B31" s="15">
        <f>HLOOKUP(SUBSTITUTE(CONCATENATE(SUBSTITUTE(SUBSTITUTE(A31,"歳","")," ",""),"_男")," ",""),[1]データ貼り付けシート!$1:$2,2,FALSE)</f>
        <v>565</v>
      </c>
      <c r="C31" s="15">
        <f>HLOOKUP(SUBSTITUTE(CONCATENATE(SUBSTITUTE(SUBSTITUTE(A31,"歳","")," ",""),"_女")," ",""),[1]データ貼り付けシート!$1:$2,2,FALSE)</f>
        <v>512</v>
      </c>
      <c r="D31" s="15">
        <f>HLOOKUP(SUBSTITUTE(CONCATENATE(SUBSTITUTE(SUBSTITUTE(A31,"歳","")," ",""),"_全体")," ",""),[1]データ貼り付けシート!$1:$2,2,FALSE)</f>
        <v>1077</v>
      </c>
      <c r="E31" s="3"/>
    </row>
    <row r="32" spans="1:5" x14ac:dyDescent="0.4">
      <c r="A32" s="4" t="s">
        <v>33</v>
      </c>
      <c r="B32" s="15">
        <f>HLOOKUP(SUBSTITUTE(CONCATENATE(SUBSTITUTE(SUBSTITUTE(A32,"歳","")," ",""),"_男")," ",""),[1]データ貼り付けシート!$1:$2,2,FALSE)</f>
        <v>496</v>
      </c>
      <c r="C32" s="15">
        <f>HLOOKUP(SUBSTITUTE(CONCATENATE(SUBSTITUTE(SUBSTITUTE(A32,"歳","")," ",""),"_女")," ",""),[1]データ貼り付けシート!$1:$2,2,FALSE)</f>
        <v>512</v>
      </c>
      <c r="D32" s="15">
        <f>HLOOKUP(SUBSTITUTE(CONCATENATE(SUBSTITUTE(SUBSTITUTE(A32,"歳","")," ",""),"_全体")," ",""),[1]データ貼り付けシート!$1:$2,2,FALSE)</f>
        <v>1008</v>
      </c>
      <c r="E32" s="3"/>
    </row>
    <row r="33" spans="1:5" x14ac:dyDescent="0.4">
      <c r="A33" s="4" t="s">
        <v>34</v>
      </c>
      <c r="B33" s="15">
        <f>HLOOKUP(SUBSTITUTE(CONCATENATE(SUBSTITUTE(SUBSTITUTE(A33,"歳","")," ",""),"_男")," ",""),[1]データ貼り付けシート!$1:$2,2,FALSE)</f>
        <v>513</v>
      </c>
      <c r="C33" s="15">
        <f>HLOOKUP(SUBSTITUTE(CONCATENATE(SUBSTITUTE(SUBSTITUTE(A33,"歳","")," ",""),"_女")," ",""),[1]データ貼り付けシート!$1:$2,2,FALSE)</f>
        <v>519</v>
      </c>
      <c r="D33" s="15">
        <f>HLOOKUP(SUBSTITUTE(CONCATENATE(SUBSTITUTE(SUBSTITUTE(A33,"歳","")," ",""),"_全体")," ",""),[1]データ貼り付けシート!$1:$2,2,FALSE)</f>
        <v>1032</v>
      </c>
      <c r="E33" s="3"/>
    </row>
    <row r="34" spans="1:5" x14ac:dyDescent="0.4">
      <c r="A34" s="4" t="s">
        <v>35</v>
      </c>
      <c r="B34" s="15">
        <f>HLOOKUP(SUBSTITUTE(CONCATENATE(SUBSTITUTE(SUBSTITUTE(A34,"歳","")," ",""),"_男")," ",""),[1]データ貼り付けシート!$1:$2,2,FALSE)</f>
        <v>562</v>
      </c>
      <c r="C34" s="15">
        <f>HLOOKUP(SUBSTITUTE(CONCATENATE(SUBSTITUTE(SUBSTITUTE(A34,"歳","")," ",""),"_女")," ",""),[1]データ貼り付けシート!$1:$2,2,FALSE)</f>
        <v>549</v>
      </c>
      <c r="D34" s="15">
        <f>HLOOKUP(SUBSTITUTE(CONCATENATE(SUBSTITUTE(SUBSTITUTE(A34,"歳","")," ",""),"_全体")," ",""),[1]データ貼り付けシート!$1:$2,2,FALSE)</f>
        <v>1111</v>
      </c>
      <c r="E34" s="3"/>
    </row>
    <row r="35" spans="1:5" x14ac:dyDescent="0.4">
      <c r="A35" s="4" t="s">
        <v>36</v>
      </c>
      <c r="B35" s="15">
        <f>HLOOKUP(SUBSTITUTE(CONCATENATE(SUBSTITUTE(SUBSTITUTE(A35,"歳","")," ",""),"_男")," ",""),[1]データ貼り付けシート!$1:$2,2,FALSE)</f>
        <v>508</v>
      </c>
      <c r="C35" s="15">
        <f>HLOOKUP(SUBSTITUTE(CONCATENATE(SUBSTITUTE(SUBSTITUTE(A35,"歳","")," ",""),"_女")," ",""),[1]データ貼り付けシート!$1:$2,2,FALSE)</f>
        <v>525</v>
      </c>
      <c r="D35" s="15">
        <f>HLOOKUP(SUBSTITUTE(CONCATENATE(SUBSTITUTE(SUBSTITUTE(A35,"歳","")," ",""),"_全体")," ",""),[1]データ貼り付けシート!$1:$2,2,FALSE)</f>
        <v>1033</v>
      </c>
      <c r="E35" s="3"/>
    </row>
    <row r="36" spans="1:5" x14ac:dyDescent="0.4">
      <c r="A36" s="4" t="s">
        <v>37</v>
      </c>
      <c r="B36" s="15">
        <f>HLOOKUP(SUBSTITUTE(CONCATENATE(SUBSTITUTE(SUBSTITUTE(A36,"歳","")," ",""),"_男")," ",""),[1]データ貼り付けシート!$1:$2,2,FALSE)</f>
        <v>554</v>
      </c>
      <c r="C36" s="15">
        <f>HLOOKUP(SUBSTITUTE(CONCATENATE(SUBSTITUTE(SUBSTITUTE(A36,"歳","")," ",""),"_女")," ",""),[1]データ貼り付けシート!$1:$2,2,FALSE)</f>
        <v>516</v>
      </c>
      <c r="D36" s="15">
        <f>HLOOKUP(SUBSTITUTE(CONCATENATE(SUBSTITUTE(SUBSTITUTE(A36,"歳","")," ",""),"_全体")," ",""),[1]データ貼り付けシート!$1:$2,2,FALSE)</f>
        <v>1070</v>
      </c>
      <c r="E36" s="3"/>
    </row>
    <row r="37" spans="1:5" x14ac:dyDescent="0.4">
      <c r="A37" s="4" t="s">
        <v>38</v>
      </c>
      <c r="B37" s="15">
        <f>HLOOKUP(SUBSTITUTE(CONCATENATE(SUBSTITUTE(SUBSTITUTE(A37,"歳","")," ",""),"_男")," ",""),[1]データ貼り付けシート!$1:$2,2,FALSE)</f>
        <v>568</v>
      </c>
      <c r="C37" s="15">
        <f>HLOOKUP(SUBSTITUTE(CONCATENATE(SUBSTITUTE(SUBSTITUTE(A37,"歳","")," ",""),"_女")," ",""),[1]データ貼り付けシート!$1:$2,2,FALSE)</f>
        <v>537</v>
      </c>
      <c r="D37" s="15">
        <f>HLOOKUP(SUBSTITUTE(CONCATENATE(SUBSTITUTE(SUBSTITUTE(A37,"歳","")," ",""),"_全体")," ",""),[1]データ貼り付けシート!$1:$2,2,FALSE)</f>
        <v>1105</v>
      </c>
      <c r="E37" s="3"/>
    </row>
    <row r="38" spans="1:5" x14ac:dyDescent="0.4">
      <c r="A38" s="4" t="s">
        <v>39</v>
      </c>
      <c r="B38" s="15">
        <f>HLOOKUP(SUBSTITUTE(CONCATENATE(SUBSTITUTE(SUBSTITUTE(A38,"歳","")," ",""),"_男")," ",""),[1]データ貼り付けシート!$1:$2,2,FALSE)</f>
        <v>525</v>
      </c>
      <c r="C38" s="15">
        <f>HLOOKUP(SUBSTITUTE(CONCATENATE(SUBSTITUTE(SUBSTITUTE(A38,"歳","")," ",""),"_女")," ",""),[1]データ貼り付けシート!$1:$2,2,FALSE)</f>
        <v>532</v>
      </c>
      <c r="D38" s="15">
        <f>HLOOKUP(SUBSTITUTE(CONCATENATE(SUBSTITUTE(SUBSTITUTE(A38,"歳","")," ",""),"_全体")," ",""),[1]データ貼り付けシート!$1:$2,2,FALSE)</f>
        <v>1057</v>
      </c>
      <c r="E38" s="3"/>
    </row>
    <row r="39" spans="1:5" x14ac:dyDescent="0.4">
      <c r="A39" s="4" t="s">
        <v>40</v>
      </c>
      <c r="B39" s="15">
        <f>HLOOKUP(SUBSTITUTE(CONCATENATE(SUBSTITUTE(SUBSTITUTE(A39,"歳","")," ",""),"_男")," ",""),[1]データ貼り付けシート!$1:$2,2,FALSE)</f>
        <v>550</v>
      </c>
      <c r="C39" s="15">
        <f>HLOOKUP(SUBSTITUTE(CONCATENATE(SUBSTITUTE(SUBSTITUTE(A39,"歳","")," ",""),"_女")," ",""),[1]データ貼り付けシート!$1:$2,2,FALSE)</f>
        <v>509</v>
      </c>
      <c r="D39" s="15">
        <f>HLOOKUP(SUBSTITUTE(CONCATENATE(SUBSTITUTE(SUBSTITUTE(A39,"歳","")," ",""),"_全体")," ",""),[1]データ貼り付けシート!$1:$2,2,FALSE)</f>
        <v>1059</v>
      </c>
      <c r="E39" s="3"/>
    </row>
    <row r="40" spans="1:5" x14ac:dyDescent="0.4">
      <c r="A40" s="4" t="s">
        <v>41</v>
      </c>
      <c r="B40" s="15">
        <f>HLOOKUP(SUBSTITUTE(CONCATENATE(SUBSTITUTE(SUBSTITUTE(A40,"歳","")," ",""),"_男")," ",""),[1]データ貼り付けシート!$1:$2,2,FALSE)</f>
        <v>525</v>
      </c>
      <c r="C40" s="15">
        <f>HLOOKUP(SUBSTITUTE(CONCATENATE(SUBSTITUTE(SUBSTITUTE(A40,"歳","")," ",""),"_女")," ",""),[1]データ貼り付けシート!$1:$2,2,FALSE)</f>
        <v>511</v>
      </c>
      <c r="D40" s="15">
        <f>HLOOKUP(SUBSTITUTE(CONCATENATE(SUBSTITUTE(SUBSTITUTE(A40,"歳","")," ",""),"_全体")," ",""),[1]データ貼り付けシート!$1:$2,2,FALSE)</f>
        <v>1036</v>
      </c>
      <c r="E40" s="3"/>
    </row>
    <row r="41" spans="1:5" x14ac:dyDescent="0.4">
      <c r="A41" s="4" t="s">
        <v>42</v>
      </c>
      <c r="B41" s="15">
        <f>HLOOKUP(SUBSTITUTE(CONCATENATE(SUBSTITUTE(SUBSTITUTE(A41,"歳","")," ",""),"_男")," ",""),[1]データ貼り付けシート!$1:$2,2,FALSE)</f>
        <v>547</v>
      </c>
      <c r="C41" s="15">
        <f>HLOOKUP(SUBSTITUTE(CONCATENATE(SUBSTITUTE(SUBSTITUTE(A41,"歳","")," ",""),"_女")," ",""),[1]データ貼り付けシート!$1:$2,2,FALSE)</f>
        <v>530</v>
      </c>
      <c r="D41" s="15">
        <f>HLOOKUP(SUBSTITUTE(CONCATENATE(SUBSTITUTE(SUBSTITUTE(A41,"歳","")," ",""),"_全体")," ",""),[1]データ貼り付けシート!$1:$2,2,FALSE)</f>
        <v>1077</v>
      </c>
      <c r="E41" s="3"/>
    </row>
    <row r="42" spans="1:5" x14ac:dyDescent="0.4">
      <c r="A42" s="4" t="s">
        <v>43</v>
      </c>
      <c r="B42" s="15">
        <f>HLOOKUP(SUBSTITUTE(CONCATENATE(SUBSTITUTE(SUBSTITUTE(A42,"歳","")," ",""),"_男")," ",""),[1]データ貼り付けシート!$1:$2,2,FALSE)</f>
        <v>570</v>
      </c>
      <c r="C42" s="15">
        <f>HLOOKUP(SUBSTITUTE(CONCATENATE(SUBSTITUTE(SUBSTITUTE(A42,"歳","")," ",""),"_女")," ",""),[1]データ貼り付けシート!$1:$2,2,FALSE)</f>
        <v>547</v>
      </c>
      <c r="D42" s="15">
        <f>HLOOKUP(SUBSTITUTE(CONCATENATE(SUBSTITUTE(SUBSTITUTE(A42,"歳","")," ",""),"_全体")," ",""),[1]データ貼り付けシート!$1:$2,2,FALSE)</f>
        <v>1117</v>
      </c>
      <c r="E42" s="3"/>
    </row>
    <row r="43" spans="1:5" x14ac:dyDescent="0.4">
      <c r="A43" s="4" t="s">
        <v>44</v>
      </c>
      <c r="B43" s="15">
        <f>HLOOKUP(SUBSTITUTE(CONCATENATE(SUBSTITUTE(SUBSTITUTE(A43,"歳","")," ",""),"_男")," ",""),[1]データ貼り付けシート!$1:$2,2,FALSE)</f>
        <v>555</v>
      </c>
      <c r="C43" s="15">
        <f>HLOOKUP(SUBSTITUTE(CONCATENATE(SUBSTITUTE(SUBSTITUTE(A43,"歳","")," ",""),"_女")," ",""),[1]データ貼り付けシート!$1:$2,2,FALSE)</f>
        <v>531</v>
      </c>
      <c r="D43" s="15">
        <f>HLOOKUP(SUBSTITUTE(CONCATENATE(SUBSTITUTE(SUBSTITUTE(A43,"歳","")," ",""),"_全体")," ",""),[1]データ貼り付けシート!$1:$2,2,FALSE)</f>
        <v>1086</v>
      </c>
      <c r="E43" s="3"/>
    </row>
    <row r="44" spans="1:5" x14ac:dyDescent="0.4">
      <c r="A44" s="4" t="s">
        <v>45</v>
      </c>
      <c r="B44" s="15">
        <f>HLOOKUP(SUBSTITUTE(CONCATENATE(SUBSTITUTE(SUBSTITUTE(A44,"歳","")," ",""),"_男")," ",""),[1]データ貼り付けシート!$1:$2,2,FALSE)</f>
        <v>568</v>
      </c>
      <c r="C44" s="15">
        <f>HLOOKUP(SUBSTITUTE(CONCATENATE(SUBSTITUTE(SUBSTITUTE(A44,"歳","")," ",""),"_女")," ",""),[1]データ貼り付けシート!$1:$2,2,FALSE)</f>
        <v>530</v>
      </c>
      <c r="D44" s="15">
        <f>HLOOKUP(SUBSTITUTE(CONCATENATE(SUBSTITUTE(SUBSTITUTE(A44,"歳","")," ",""),"_全体")," ",""),[1]データ貼り付けシート!$1:$2,2,FALSE)</f>
        <v>1098</v>
      </c>
      <c r="E44" s="3"/>
    </row>
    <row r="45" spans="1:5" x14ac:dyDescent="0.4">
      <c r="A45" s="4" t="s">
        <v>46</v>
      </c>
      <c r="B45" s="15">
        <f>HLOOKUP(SUBSTITUTE(CONCATENATE(SUBSTITUTE(SUBSTITUTE(A45,"歳","")," ",""),"_男")," ",""),[1]データ貼り付けシート!$1:$2,2,FALSE)</f>
        <v>557</v>
      </c>
      <c r="C45" s="15">
        <f>HLOOKUP(SUBSTITUTE(CONCATENATE(SUBSTITUTE(SUBSTITUTE(A45,"歳","")," ",""),"_女")," ",""),[1]データ貼り付けシート!$1:$2,2,FALSE)</f>
        <v>553</v>
      </c>
      <c r="D45" s="15">
        <f>HLOOKUP(SUBSTITUTE(CONCATENATE(SUBSTITUTE(SUBSTITUTE(A45,"歳","")," ",""),"_全体")," ",""),[1]データ貼り付けシート!$1:$2,2,FALSE)</f>
        <v>1110</v>
      </c>
      <c r="E45" s="3"/>
    </row>
    <row r="46" spans="1:5" x14ac:dyDescent="0.4">
      <c r="A46" s="4" t="s">
        <v>47</v>
      </c>
      <c r="B46" s="15">
        <f>HLOOKUP(SUBSTITUTE(CONCATENATE(SUBSTITUTE(SUBSTITUTE(A46,"歳","")," ",""),"_男")," ",""),[1]データ貼り付けシート!$1:$2,2,FALSE)</f>
        <v>601</v>
      </c>
      <c r="C46" s="15">
        <f>HLOOKUP(SUBSTITUTE(CONCATENATE(SUBSTITUTE(SUBSTITUTE(A46,"歳","")," ",""),"_女")," ",""),[1]データ貼り付けシート!$1:$2,2,FALSE)</f>
        <v>532</v>
      </c>
      <c r="D46" s="15">
        <f>HLOOKUP(SUBSTITUTE(CONCATENATE(SUBSTITUTE(SUBSTITUTE(A46,"歳","")," ",""),"_全体")," ",""),[1]データ貼り付けシート!$1:$2,2,FALSE)</f>
        <v>1133</v>
      </c>
      <c r="E46" s="3"/>
    </row>
    <row r="47" spans="1:5" x14ac:dyDescent="0.4">
      <c r="A47" s="4" t="s">
        <v>48</v>
      </c>
      <c r="B47" s="15">
        <f>HLOOKUP(SUBSTITUTE(CONCATENATE(SUBSTITUTE(SUBSTITUTE(A47,"歳","")," ",""),"_男")," ",""),[1]データ貼り付けシート!$1:$2,2,FALSE)</f>
        <v>627</v>
      </c>
      <c r="C47" s="15">
        <f>HLOOKUP(SUBSTITUTE(CONCATENATE(SUBSTITUTE(SUBSTITUTE(A47,"歳","")," ",""),"_女")," ",""),[1]データ貼り付けシート!$1:$2,2,FALSE)</f>
        <v>609</v>
      </c>
      <c r="D47" s="15">
        <f>HLOOKUP(SUBSTITUTE(CONCATENATE(SUBSTITUTE(SUBSTITUTE(A47,"歳","")," ",""),"_全体")," ",""),[1]データ貼り付けシート!$1:$2,2,FALSE)</f>
        <v>1236</v>
      </c>
      <c r="E47" s="3"/>
    </row>
    <row r="48" spans="1:5" x14ac:dyDescent="0.4">
      <c r="A48" s="4" t="s">
        <v>49</v>
      </c>
      <c r="B48" s="15">
        <f>HLOOKUP(SUBSTITUTE(CONCATENATE(SUBSTITUTE(SUBSTITUTE(A48,"歳","")," ",""),"_男")," ",""),[1]データ貼り付けシート!$1:$2,2,FALSE)</f>
        <v>631</v>
      </c>
      <c r="C48" s="15">
        <f>HLOOKUP(SUBSTITUTE(CONCATENATE(SUBSTITUTE(SUBSTITUTE(A48,"歳","")," ",""),"_女")," ",""),[1]データ貼り付けシート!$1:$2,2,FALSE)</f>
        <v>593</v>
      </c>
      <c r="D48" s="15">
        <f>HLOOKUP(SUBSTITUTE(CONCATENATE(SUBSTITUTE(SUBSTITUTE(A48,"歳","")," ",""),"_全体")," ",""),[1]データ貼り付けシート!$1:$2,2,FALSE)</f>
        <v>1224</v>
      </c>
      <c r="E48" s="3"/>
    </row>
    <row r="49" spans="1:5" x14ac:dyDescent="0.4">
      <c r="A49" s="4" t="s">
        <v>50</v>
      </c>
      <c r="B49" s="15">
        <f>HLOOKUP(SUBSTITUTE(CONCATENATE(SUBSTITUTE(SUBSTITUTE(A49,"歳","")," ",""),"_男")," ",""),[1]データ貼り付けシート!$1:$2,2,FALSE)</f>
        <v>717</v>
      </c>
      <c r="C49" s="15">
        <f>HLOOKUP(SUBSTITUTE(CONCATENATE(SUBSTITUTE(SUBSTITUTE(A49,"歳","")," ",""),"_女")," ",""),[1]データ貼り付けシート!$1:$2,2,FALSE)</f>
        <v>647</v>
      </c>
      <c r="D49" s="15">
        <f>HLOOKUP(SUBSTITUTE(CONCATENATE(SUBSTITUTE(SUBSTITUTE(A49,"歳","")," ",""),"_全体")," ",""),[1]データ貼り付けシート!$1:$2,2,FALSE)</f>
        <v>1364</v>
      </c>
      <c r="E49" s="3"/>
    </row>
    <row r="50" spans="1:5" x14ac:dyDescent="0.4">
      <c r="A50" s="4" t="s">
        <v>51</v>
      </c>
      <c r="B50" s="15">
        <f>HLOOKUP(SUBSTITUTE(CONCATENATE(SUBSTITUTE(SUBSTITUTE(A50,"歳","")," ",""),"_男")," ",""),[1]データ貼り付けシート!$1:$2,2,FALSE)</f>
        <v>736</v>
      </c>
      <c r="C50" s="15">
        <f>HLOOKUP(SUBSTITUTE(CONCATENATE(SUBSTITUTE(SUBSTITUTE(A50,"歳","")," ",""),"_女")," ",""),[1]データ貼り付けシート!$1:$2,2,FALSE)</f>
        <v>687</v>
      </c>
      <c r="D50" s="15">
        <f>HLOOKUP(SUBSTITUTE(CONCATENATE(SUBSTITUTE(SUBSTITUTE(A50,"歳","")," ",""),"_全体")," ",""),[1]データ貼り付けシート!$1:$2,2,FALSE)</f>
        <v>1423</v>
      </c>
      <c r="E50" s="3"/>
    </row>
    <row r="51" spans="1:5" x14ac:dyDescent="0.4">
      <c r="A51" s="4" t="s">
        <v>52</v>
      </c>
      <c r="B51" s="15">
        <f>HLOOKUP(SUBSTITUTE(CONCATENATE(SUBSTITUTE(SUBSTITUTE(A51,"歳","")," ",""),"_男")," ",""),[1]データ貼り付けシート!$1:$2,2,FALSE)</f>
        <v>843</v>
      </c>
      <c r="C51" s="15">
        <f>HLOOKUP(SUBSTITUTE(CONCATENATE(SUBSTITUTE(SUBSTITUTE(A51,"歳","")," ",""),"_女")," ",""),[1]データ貼り付けシート!$1:$2,2,FALSE)</f>
        <v>755</v>
      </c>
      <c r="D51" s="15">
        <f>HLOOKUP(SUBSTITUTE(CONCATENATE(SUBSTITUTE(SUBSTITUTE(A51,"歳","")," ",""),"_全体")," ",""),[1]データ貼り付けシート!$1:$2,2,FALSE)</f>
        <v>1598</v>
      </c>
      <c r="E51" s="3"/>
    </row>
    <row r="52" spans="1:5" x14ac:dyDescent="0.4">
      <c r="A52" s="4" t="s">
        <v>53</v>
      </c>
      <c r="B52" s="15">
        <f>HLOOKUP(SUBSTITUTE(CONCATENATE(SUBSTITUTE(SUBSTITUTE(A52,"歳","")," ",""),"_男")," ",""),[1]データ貼り付けシート!$1:$2,2,FALSE)</f>
        <v>828</v>
      </c>
      <c r="C52" s="15">
        <f>HLOOKUP(SUBSTITUTE(CONCATENATE(SUBSTITUTE(SUBSTITUTE(A52,"歳","")," ",""),"_女")," ",""),[1]データ貼り付けシート!$1:$2,2,FALSE)</f>
        <v>763</v>
      </c>
      <c r="D52" s="15">
        <f>HLOOKUP(SUBSTITUTE(CONCATENATE(SUBSTITUTE(SUBSTITUTE(A52,"歳","")," ",""),"_全体")," ",""),[1]データ貼り付けシート!$1:$2,2,FALSE)</f>
        <v>1591</v>
      </c>
      <c r="E52" s="3"/>
    </row>
    <row r="53" spans="1:5" x14ac:dyDescent="0.4">
      <c r="A53" s="4" t="s">
        <v>54</v>
      </c>
      <c r="B53" s="15">
        <f>HLOOKUP(SUBSTITUTE(CONCATENATE(SUBSTITUTE(SUBSTITUTE(A53,"歳","")," ",""),"_男")," ",""),[1]データ貼り付けシート!$1:$2,2,FALSE)</f>
        <v>822</v>
      </c>
      <c r="C53" s="15">
        <f>HLOOKUP(SUBSTITUTE(CONCATENATE(SUBSTITUTE(SUBSTITUTE(A53,"歳","")," ",""),"_女")," ",""),[1]データ貼り付けシート!$1:$2,2,FALSE)</f>
        <v>729</v>
      </c>
      <c r="D53" s="15">
        <f>HLOOKUP(SUBSTITUTE(CONCATENATE(SUBSTITUTE(SUBSTITUTE(A53,"歳","")," ",""),"_全体")," ",""),[1]データ貼り付けシート!$1:$2,2,FALSE)</f>
        <v>1551</v>
      </c>
      <c r="E53" s="3"/>
    </row>
    <row r="54" spans="1:5" x14ac:dyDescent="0.4">
      <c r="A54" s="4" t="s">
        <v>55</v>
      </c>
      <c r="B54" s="15">
        <f>HLOOKUP(SUBSTITUTE(CONCATENATE(SUBSTITUTE(SUBSTITUTE(A54,"歳","")," ",""),"_男")," ",""),[1]データ貼り付けシート!$1:$2,2,FALSE)</f>
        <v>725</v>
      </c>
      <c r="C54" s="15">
        <f>HLOOKUP(SUBSTITUTE(CONCATENATE(SUBSTITUTE(SUBSTITUTE(A54,"歳","")," ",""),"_女")," ",""),[1]データ貼り付けシート!$1:$2,2,FALSE)</f>
        <v>710</v>
      </c>
      <c r="D54" s="15">
        <f>HLOOKUP(SUBSTITUTE(CONCATENATE(SUBSTITUTE(SUBSTITUTE(A54,"歳","")," ",""),"_全体")," ",""),[1]データ貼り付けシート!$1:$2,2,FALSE)</f>
        <v>1435</v>
      </c>
      <c r="E54" s="3"/>
    </row>
    <row r="55" spans="1:5" x14ac:dyDescent="0.4">
      <c r="A55" s="4" t="s">
        <v>56</v>
      </c>
      <c r="B55" s="15">
        <f>HLOOKUP(SUBSTITUTE(CONCATENATE(SUBSTITUTE(SUBSTITUTE(A55,"歳","")," ",""),"_男")," ",""),[1]データ貼り付けシート!$1:$2,2,FALSE)</f>
        <v>737</v>
      </c>
      <c r="C55" s="15">
        <f>HLOOKUP(SUBSTITUTE(CONCATENATE(SUBSTITUTE(SUBSTITUTE(A55,"歳","")," ",""),"_女")," ",""),[1]データ貼り付けシート!$1:$2,2,FALSE)</f>
        <v>668</v>
      </c>
      <c r="D55" s="15">
        <f>HLOOKUP(SUBSTITUTE(CONCATENATE(SUBSTITUTE(SUBSTITUTE(A55,"歳","")," ",""),"_全体")," ",""),[1]データ貼り付けシート!$1:$2,2,FALSE)</f>
        <v>1405</v>
      </c>
      <c r="E55" s="3"/>
    </row>
    <row r="56" spans="1:5" x14ac:dyDescent="0.4">
      <c r="A56" s="4" t="s">
        <v>57</v>
      </c>
      <c r="B56" s="15">
        <f>HLOOKUP(SUBSTITUTE(CONCATENATE(SUBSTITUTE(SUBSTITUTE(A56,"歳","")," ",""),"_男")," ",""),[1]データ貼り付けシート!$1:$2,2,FALSE)</f>
        <v>688</v>
      </c>
      <c r="C56" s="15">
        <f>HLOOKUP(SUBSTITUTE(CONCATENATE(SUBSTITUTE(SUBSTITUTE(A56,"歳","")," ",""),"_女")," ",""),[1]データ貼り付けシート!$1:$2,2,FALSE)</f>
        <v>604</v>
      </c>
      <c r="D56" s="15">
        <f>HLOOKUP(SUBSTITUTE(CONCATENATE(SUBSTITUTE(SUBSTITUTE(A56,"歳","")," ",""),"_全体")," ",""),[1]データ貼り付けシート!$1:$2,2,FALSE)</f>
        <v>1292</v>
      </c>
      <c r="E56" s="3"/>
    </row>
    <row r="57" spans="1:5" x14ac:dyDescent="0.4">
      <c r="A57" s="4" t="s">
        <v>58</v>
      </c>
      <c r="B57" s="15">
        <f>HLOOKUP(SUBSTITUTE(CONCATENATE(SUBSTITUTE(SUBSTITUTE(A57,"歳","")," ",""),"_男")," ",""),[1]データ貼り付けシート!$1:$2,2,FALSE)</f>
        <v>700</v>
      </c>
      <c r="C57" s="15">
        <f>HLOOKUP(SUBSTITUTE(CONCATENATE(SUBSTITUTE(SUBSTITUTE(A57,"歳","")," ",""),"_女")," ",""),[1]データ貼り付けシート!$1:$2,2,FALSE)</f>
        <v>606</v>
      </c>
      <c r="D57" s="15">
        <f>HLOOKUP(SUBSTITUTE(CONCATENATE(SUBSTITUTE(SUBSTITUTE(A57,"歳","")," ",""),"_全体")," ",""),[1]データ貼り付けシート!$1:$2,2,FALSE)</f>
        <v>1306</v>
      </c>
      <c r="E57" s="3"/>
    </row>
    <row r="58" spans="1:5" x14ac:dyDescent="0.4">
      <c r="A58" s="4" t="s">
        <v>59</v>
      </c>
      <c r="B58" s="15">
        <f>HLOOKUP(SUBSTITUTE(CONCATENATE(SUBSTITUTE(SUBSTITUTE(A58,"歳","")," ",""),"_男")," ",""),[1]データ貼り付けシート!$1:$2,2,FALSE)</f>
        <v>595</v>
      </c>
      <c r="C58" s="15">
        <f>HLOOKUP(SUBSTITUTE(CONCATENATE(SUBSTITUTE(SUBSTITUTE(A58,"歳","")," ",""),"_女")," ",""),[1]データ貼り付けシート!$1:$2,2,FALSE)</f>
        <v>512</v>
      </c>
      <c r="D58" s="15">
        <f>HLOOKUP(SUBSTITUTE(CONCATENATE(SUBSTITUTE(SUBSTITUTE(A58,"歳","")," ",""),"_全体")," ",""),[1]データ貼り付けシート!$1:$2,2,FALSE)</f>
        <v>1107</v>
      </c>
      <c r="E58" s="3"/>
    </row>
    <row r="59" spans="1:5" x14ac:dyDescent="0.4">
      <c r="A59" s="4" t="s">
        <v>60</v>
      </c>
      <c r="B59" s="15">
        <f>HLOOKUP(SUBSTITUTE(CONCATENATE(SUBSTITUTE(SUBSTITUTE(A59,"歳","")," ",""),"_男")," ",""),[1]データ貼り付けシート!$1:$2,2,FALSE)</f>
        <v>572</v>
      </c>
      <c r="C59" s="15">
        <f>HLOOKUP(SUBSTITUTE(CONCATENATE(SUBSTITUTE(SUBSTITUTE(A59,"歳","")," ",""),"_女")," ",""),[1]データ貼り付けシート!$1:$2,2,FALSE)</f>
        <v>455</v>
      </c>
      <c r="D59" s="15">
        <f>HLOOKUP(SUBSTITUTE(CONCATENATE(SUBSTITUTE(SUBSTITUTE(A59,"歳","")," ",""),"_全体")," ",""),[1]データ貼り付けシート!$1:$2,2,FALSE)</f>
        <v>1027</v>
      </c>
      <c r="E59" s="3"/>
    </row>
    <row r="60" spans="1:5" x14ac:dyDescent="0.4">
      <c r="A60" s="4" t="s">
        <v>61</v>
      </c>
      <c r="B60" s="15">
        <f>HLOOKUP(SUBSTITUTE(CONCATENATE(SUBSTITUTE(SUBSTITUTE(A60,"歳","")," ",""),"_男")," ",""),[1]データ貼り付けシート!$1:$2,2,FALSE)</f>
        <v>515</v>
      </c>
      <c r="C60" s="15">
        <f>HLOOKUP(SUBSTITUTE(CONCATENATE(SUBSTITUTE(SUBSTITUTE(A60,"歳","")," ",""),"_女")," ",""),[1]データ貼り付けシート!$1:$2,2,FALSE)</f>
        <v>504</v>
      </c>
      <c r="D60" s="15">
        <f>HLOOKUP(SUBSTITUTE(CONCATENATE(SUBSTITUTE(SUBSTITUTE(A60,"歳","")," ",""),"_全体")," ",""),[1]データ貼り付けシート!$1:$2,2,FALSE)</f>
        <v>1019</v>
      </c>
      <c r="E60" s="3"/>
    </row>
    <row r="61" spans="1:5" x14ac:dyDescent="0.4">
      <c r="A61" s="4" t="s">
        <v>62</v>
      </c>
      <c r="B61" s="15">
        <f>HLOOKUP(SUBSTITUTE(CONCATENATE(SUBSTITUTE(SUBSTITUTE(A61,"歳","")," ",""),"_男")," ",""),[1]データ貼り付けシート!$1:$2,2,FALSE)</f>
        <v>487</v>
      </c>
      <c r="C61" s="15">
        <f>HLOOKUP(SUBSTITUTE(CONCATENATE(SUBSTITUTE(SUBSTITUTE(A61,"歳","")," ",""),"_女")," ",""),[1]データ貼り付けシート!$1:$2,2,FALSE)</f>
        <v>488</v>
      </c>
      <c r="D61" s="15">
        <f>HLOOKUP(SUBSTITUTE(CONCATENATE(SUBSTITUTE(SUBSTITUTE(A61,"歳","")," ",""),"_全体")," ",""),[1]データ貼り付けシート!$1:$2,2,FALSE)</f>
        <v>975</v>
      </c>
      <c r="E61" s="3"/>
    </row>
    <row r="62" spans="1:5" x14ac:dyDescent="0.4">
      <c r="A62" s="4" t="s">
        <v>63</v>
      </c>
      <c r="B62" s="15">
        <f>HLOOKUP(SUBSTITUTE(CONCATENATE(SUBSTITUTE(SUBSTITUTE(A62,"歳","")," ",""),"_男")," ",""),[1]データ貼り付けシート!$1:$2,2,FALSE)</f>
        <v>471</v>
      </c>
      <c r="C62" s="15">
        <f>HLOOKUP(SUBSTITUTE(CONCATENATE(SUBSTITUTE(SUBSTITUTE(A62,"歳","")," ",""),"_女")," ",""),[1]データ貼り付けシート!$1:$2,2,FALSE)</f>
        <v>416</v>
      </c>
      <c r="D62" s="15">
        <f>HLOOKUP(SUBSTITUTE(CONCATENATE(SUBSTITUTE(SUBSTITUTE(A62,"歳","")," ",""),"_全体")," ",""),[1]データ貼り付けシート!$1:$2,2,FALSE)</f>
        <v>887</v>
      </c>
      <c r="E62" s="3"/>
    </row>
    <row r="63" spans="1:5" x14ac:dyDescent="0.4">
      <c r="A63" s="4" t="s">
        <v>64</v>
      </c>
      <c r="B63" s="15">
        <f>HLOOKUP(SUBSTITUTE(CONCATENATE(SUBSTITUTE(SUBSTITUTE(A63,"歳","")," ",""),"_男")," ",""),[1]データ貼り付けシート!$1:$2,2,FALSE)</f>
        <v>454</v>
      </c>
      <c r="C63" s="15">
        <f>HLOOKUP(SUBSTITUTE(CONCATENATE(SUBSTITUTE(SUBSTITUTE(A63,"歳","")," ",""),"_女")," ",""),[1]データ貼り付けシート!$1:$2,2,FALSE)</f>
        <v>431</v>
      </c>
      <c r="D63" s="15">
        <f>HLOOKUP(SUBSTITUTE(CONCATENATE(SUBSTITUTE(SUBSTITUTE(A63,"歳","")," ",""),"_全体")," ",""),[1]データ貼り付けシート!$1:$2,2,FALSE)</f>
        <v>885</v>
      </c>
      <c r="E63" s="3"/>
    </row>
    <row r="64" spans="1:5" x14ac:dyDescent="0.4">
      <c r="A64" s="4" t="s">
        <v>65</v>
      </c>
      <c r="B64" s="15">
        <f>HLOOKUP(SUBSTITUTE(CONCATENATE(SUBSTITUTE(SUBSTITUTE(A64,"歳","")," ",""),"_男")," ",""),[1]データ貼り付けシート!$1:$2,2,FALSE)</f>
        <v>416</v>
      </c>
      <c r="C64" s="15">
        <f>HLOOKUP(SUBSTITUTE(CONCATENATE(SUBSTITUTE(SUBSTITUTE(A64,"歳","")," ",""),"_女")," ",""),[1]データ貼り付けシート!$1:$2,2,FALSE)</f>
        <v>397</v>
      </c>
      <c r="D64" s="15">
        <f>HLOOKUP(SUBSTITUTE(CONCATENATE(SUBSTITUTE(SUBSTITUTE(A64,"歳","")," ",""),"_全体")," ",""),[1]データ貼り付けシート!$1:$2,2,FALSE)</f>
        <v>813</v>
      </c>
      <c r="E64" s="3"/>
    </row>
    <row r="65" spans="1:5" x14ac:dyDescent="0.4">
      <c r="A65" s="4" t="s">
        <v>66</v>
      </c>
      <c r="B65" s="15">
        <f>HLOOKUP(SUBSTITUTE(CONCATENATE(SUBSTITUTE(SUBSTITUTE(A65,"歳","")," ",""),"_男")," ",""),[1]データ貼り付けシート!$1:$2,2,FALSE)</f>
        <v>411</v>
      </c>
      <c r="C65" s="15">
        <f>HLOOKUP(SUBSTITUTE(CONCATENATE(SUBSTITUTE(SUBSTITUTE(A65,"歳","")," ",""),"_女")," ",""),[1]データ貼り付けシート!$1:$2,2,FALSE)</f>
        <v>392</v>
      </c>
      <c r="D65" s="15">
        <f>HLOOKUP(SUBSTITUTE(CONCATENATE(SUBSTITUTE(SUBSTITUTE(A65,"歳","")," ",""),"_全体")," ",""),[1]データ貼り付けシート!$1:$2,2,FALSE)</f>
        <v>803</v>
      </c>
      <c r="E65" s="3"/>
    </row>
    <row r="66" spans="1:5" x14ac:dyDescent="0.4">
      <c r="A66" s="4" t="s">
        <v>67</v>
      </c>
      <c r="B66" s="15">
        <f>HLOOKUP(SUBSTITUTE(CONCATENATE(SUBSTITUTE(SUBSTITUTE(A66,"歳","")," ",""),"_男")," ",""),[1]データ貼り付けシート!$1:$2,2,FALSE)</f>
        <v>434</v>
      </c>
      <c r="C66" s="15">
        <f>HLOOKUP(SUBSTITUTE(CONCATENATE(SUBSTITUTE(SUBSTITUTE(A66,"歳","")," ",""),"_女")," ",""),[1]データ貼り付けシート!$1:$2,2,FALSE)</f>
        <v>400</v>
      </c>
      <c r="D66" s="15">
        <f>HLOOKUP(SUBSTITUTE(CONCATENATE(SUBSTITUTE(SUBSTITUTE(A66,"歳","")," ",""),"_全体")," ",""),[1]データ貼り付けシート!$1:$2,2,FALSE)</f>
        <v>834</v>
      </c>
      <c r="E66" s="3"/>
    </row>
    <row r="67" spans="1:5" x14ac:dyDescent="0.4">
      <c r="A67" s="4" t="s">
        <v>68</v>
      </c>
      <c r="B67" s="15">
        <f>HLOOKUP(SUBSTITUTE(CONCATENATE(SUBSTITUTE(SUBSTITUTE(A67,"歳","")," ",""),"_男")," ",""),[1]データ貼り付けシート!$1:$2,2,FALSE)</f>
        <v>394</v>
      </c>
      <c r="C67" s="15">
        <f>HLOOKUP(SUBSTITUTE(CONCATENATE(SUBSTITUTE(SUBSTITUTE(A67,"歳","")," ",""),"_女")," ",""),[1]データ貼り付けシート!$1:$2,2,FALSE)</f>
        <v>393</v>
      </c>
      <c r="D67" s="15">
        <f>HLOOKUP(SUBSTITUTE(CONCATENATE(SUBSTITUTE(SUBSTITUTE(A67,"歳","")," ",""),"_全体")," ",""),[1]データ貼り付けシート!$1:$2,2,FALSE)</f>
        <v>787</v>
      </c>
      <c r="E67" s="3"/>
    </row>
    <row r="68" spans="1:5" x14ac:dyDescent="0.4">
      <c r="A68" s="4" t="s">
        <v>69</v>
      </c>
      <c r="B68" s="15">
        <f>HLOOKUP(SUBSTITUTE(CONCATENATE(SUBSTITUTE(SUBSTITUTE(A68,"歳","")," ",""),"_男")," ",""),[1]データ貼り付けシート!$1:$2,2,FALSE)</f>
        <v>399</v>
      </c>
      <c r="C68" s="15">
        <f>HLOOKUP(SUBSTITUTE(CONCATENATE(SUBSTITUTE(SUBSTITUTE(A68,"歳","")," ",""),"_女")," ",""),[1]データ貼り付けシート!$1:$2,2,FALSE)</f>
        <v>412</v>
      </c>
      <c r="D68" s="15">
        <f>HLOOKUP(SUBSTITUTE(CONCATENATE(SUBSTITUTE(SUBSTITUTE(A68,"歳","")," ",""),"_全体")," ",""),[1]データ貼り付けシート!$1:$2,2,FALSE)</f>
        <v>811</v>
      </c>
      <c r="E68" s="3"/>
    </row>
    <row r="69" spans="1:5" x14ac:dyDescent="0.4">
      <c r="A69" s="4" t="s">
        <v>70</v>
      </c>
      <c r="B69" s="15">
        <f>HLOOKUP(SUBSTITUTE(CONCATENATE(SUBSTITUTE(SUBSTITUTE(A69,"歳","")," ",""),"_男")," ",""),[1]データ貼り付けシート!$1:$2,2,FALSE)</f>
        <v>380</v>
      </c>
      <c r="C69" s="15">
        <f>HLOOKUP(SUBSTITUTE(CONCATENATE(SUBSTITUTE(SUBSTITUTE(A69,"歳","")," ",""),"_女")," ",""),[1]データ貼り付けシート!$1:$2,2,FALSE)</f>
        <v>406</v>
      </c>
      <c r="D69" s="15">
        <f>HLOOKUP(SUBSTITUTE(CONCATENATE(SUBSTITUTE(SUBSTITUTE(A69,"歳","")," ",""),"_全体")," ",""),[1]データ貼り付けシート!$1:$2,2,FALSE)</f>
        <v>786</v>
      </c>
      <c r="E69" s="3"/>
    </row>
    <row r="70" spans="1:5" x14ac:dyDescent="0.4">
      <c r="A70" s="4" t="s">
        <v>71</v>
      </c>
      <c r="B70" s="15">
        <f>HLOOKUP(SUBSTITUTE(CONCATENATE(SUBSTITUTE(SUBSTITUTE(A70,"歳","")," ",""),"_男")," ",""),[1]データ貼り付けシート!$1:$2,2,FALSE)</f>
        <v>426</v>
      </c>
      <c r="C70" s="15">
        <f>HLOOKUP(SUBSTITUTE(CONCATENATE(SUBSTITUTE(SUBSTITUTE(A70,"歳","")," ",""),"_女")," ",""),[1]データ貼り付けシート!$1:$2,2,FALSE)</f>
        <v>447</v>
      </c>
      <c r="D70" s="15">
        <f>HLOOKUP(SUBSTITUTE(CONCATENATE(SUBSTITUTE(SUBSTITUTE(A70,"歳","")," ",""),"_全体")," ",""),[1]データ貼り付けシート!$1:$2,2,FALSE)</f>
        <v>873</v>
      </c>
      <c r="E70" s="3"/>
    </row>
    <row r="71" spans="1:5" x14ac:dyDescent="0.4">
      <c r="A71" s="4" t="s">
        <v>72</v>
      </c>
      <c r="B71" s="15">
        <f>HLOOKUP(SUBSTITUTE(CONCATENATE(SUBSTITUTE(SUBSTITUTE(A71,"歳","")," ",""),"_男")," ",""),[1]データ貼り付けシート!$1:$2,2,FALSE)</f>
        <v>391</v>
      </c>
      <c r="C71" s="15">
        <f>HLOOKUP(SUBSTITUTE(CONCATENATE(SUBSTITUTE(SUBSTITUTE(A71,"歳","")," ",""),"_女")," ",""),[1]データ貼り付けシート!$1:$2,2,FALSE)</f>
        <v>455</v>
      </c>
      <c r="D71" s="15">
        <f>HLOOKUP(SUBSTITUTE(CONCATENATE(SUBSTITUTE(SUBSTITUTE(A71,"歳","")," ",""),"_全体")," ",""),[1]データ貼り付けシート!$1:$2,2,FALSE)</f>
        <v>846</v>
      </c>
      <c r="E71" s="3"/>
    </row>
    <row r="72" spans="1:5" x14ac:dyDescent="0.4">
      <c r="A72" s="4" t="s">
        <v>73</v>
      </c>
      <c r="B72" s="15">
        <f>HLOOKUP(SUBSTITUTE(CONCATENATE(SUBSTITUTE(SUBSTITUTE(A72,"歳","")," ",""),"_男")," ",""),[1]データ貼り付けシート!$1:$2,2,FALSE)</f>
        <v>403</v>
      </c>
      <c r="C72" s="15">
        <f>HLOOKUP(SUBSTITUTE(CONCATENATE(SUBSTITUTE(SUBSTITUTE(A72,"歳","")," ",""),"_女")," ",""),[1]データ貼り付けシート!$1:$2,2,FALSE)</f>
        <v>487</v>
      </c>
      <c r="D72" s="15">
        <f>HLOOKUP(SUBSTITUTE(CONCATENATE(SUBSTITUTE(SUBSTITUTE(A72,"歳","")," ",""),"_全体")," ",""),[1]データ貼り付けシート!$1:$2,2,FALSE)</f>
        <v>890</v>
      </c>
      <c r="E72" s="3"/>
    </row>
    <row r="73" spans="1:5" x14ac:dyDescent="0.4">
      <c r="A73" s="4" t="s">
        <v>74</v>
      </c>
      <c r="B73" s="15">
        <f>HLOOKUP(SUBSTITUTE(CONCATENATE(SUBSTITUTE(SUBSTITUTE(A73,"歳","")," ",""),"_男")," ",""),[1]データ貼り付けシート!$1:$2,2,FALSE)</f>
        <v>482</v>
      </c>
      <c r="C73" s="15">
        <f>HLOOKUP(SUBSTITUTE(CONCATENATE(SUBSTITUTE(SUBSTITUTE(A73,"歳","")," ",""),"_女")," ",""),[1]データ貼り付けシート!$1:$2,2,FALSE)</f>
        <v>564</v>
      </c>
      <c r="D73" s="15">
        <f>HLOOKUP(SUBSTITUTE(CONCATENATE(SUBSTITUTE(SUBSTITUTE(A73,"歳","")," ",""),"_全体")," ",""),[1]データ貼り付けシート!$1:$2,2,FALSE)</f>
        <v>1046</v>
      </c>
      <c r="E73" s="3"/>
    </row>
    <row r="74" spans="1:5" x14ac:dyDescent="0.4">
      <c r="A74" s="4" t="s">
        <v>75</v>
      </c>
      <c r="B74" s="15">
        <f>HLOOKUP(SUBSTITUTE(CONCATENATE(SUBSTITUTE(SUBSTITUTE(A74,"歳","")," ",""),"_男")," ",""),[1]データ貼り付けシート!$1:$2,2,FALSE)</f>
        <v>541</v>
      </c>
      <c r="C74" s="15">
        <f>HLOOKUP(SUBSTITUTE(CONCATENATE(SUBSTITUTE(SUBSTITUTE(A74,"歳","")," ",""),"_女")," ",""),[1]データ貼り付けシート!$1:$2,2,FALSE)</f>
        <v>585</v>
      </c>
      <c r="D74" s="15">
        <f>HLOOKUP(SUBSTITUTE(CONCATENATE(SUBSTITUTE(SUBSTITUTE(A74,"歳","")," ",""),"_全体")," ",""),[1]データ貼り付けシート!$1:$2,2,FALSE)</f>
        <v>1126</v>
      </c>
      <c r="E74" s="3"/>
    </row>
    <row r="75" spans="1:5" x14ac:dyDescent="0.4">
      <c r="A75" s="4" t="s">
        <v>76</v>
      </c>
      <c r="B75" s="15">
        <f>HLOOKUP(SUBSTITUTE(CONCATENATE(SUBSTITUTE(SUBSTITUTE(A75,"歳","")," ",""),"_男")," ",""),[1]データ貼り付けシート!$1:$2,2,FALSE)</f>
        <v>608</v>
      </c>
      <c r="C75" s="15">
        <f>HLOOKUP(SUBSTITUTE(CONCATENATE(SUBSTITUTE(SUBSTITUTE(A75,"歳","")," ",""),"_女")," ",""),[1]データ貼り付けシート!$1:$2,2,FALSE)</f>
        <v>691</v>
      </c>
      <c r="D75" s="15">
        <f>HLOOKUP(SUBSTITUTE(CONCATENATE(SUBSTITUTE(SUBSTITUTE(A75,"歳","")," ",""),"_全体")," ",""),[1]データ貼り付けシート!$1:$2,2,FALSE)</f>
        <v>1299</v>
      </c>
      <c r="E75" s="3"/>
    </row>
    <row r="76" spans="1:5" x14ac:dyDescent="0.4">
      <c r="A76" s="4" t="s">
        <v>77</v>
      </c>
      <c r="B76" s="15">
        <f>HLOOKUP(SUBSTITUTE(CONCATENATE(SUBSTITUTE(SUBSTITUTE(A76,"歳","")," ",""),"_男")," ",""),[1]データ貼り付けシート!$1:$2,2,FALSE)</f>
        <v>577</v>
      </c>
      <c r="C76" s="15">
        <f>HLOOKUP(SUBSTITUTE(CONCATENATE(SUBSTITUTE(SUBSTITUTE(A76,"歳","")," ",""),"_女")," ",""),[1]データ貼り付けシート!$1:$2,2,FALSE)</f>
        <v>757</v>
      </c>
      <c r="D76" s="15">
        <f>HLOOKUP(SUBSTITUTE(CONCATENATE(SUBSTITUTE(SUBSTITUTE(A76,"歳","")," ",""),"_全体")," ",""),[1]データ貼り付けシート!$1:$2,2,FALSE)</f>
        <v>1334</v>
      </c>
      <c r="E76" s="3"/>
    </row>
    <row r="77" spans="1:5" x14ac:dyDescent="0.4">
      <c r="A77" s="4" t="s">
        <v>78</v>
      </c>
      <c r="B77" s="15">
        <f>HLOOKUP(SUBSTITUTE(CONCATENATE(SUBSTITUTE(SUBSTITUTE(A77,"歳","")," ",""),"_男")," ",""),[1]データ貼り付けシート!$1:$2,2,FALSE)</f>
        <v>672</v>
      </c>
      <c r="C77" s="15">
        <f>HLOOKUP(SUBSTITUTE(CONCATENATE(SUBSTITUTE(SUBSTITUTE(A77,"歳","")," ",""),"_女")," ",""),[1]データ貼り付けシート!$1:$2,2,FALSE)</f>
        <v>759</v>
      </c>
      <c r="D77" s="15">
        <f>HLOOKUP(SUBSTITUTE(CONCATENATE(SUBSTITUTE(SUBSTITUTE(A77,"歳","")," ",""),"_全体")," ",""),[1]データ貼り付けシート!$1:$2,2,FALSE)</f>
        <v>1431</v>
      </c>
      <c r="E77" s="3"/>
    </row>
    <row r="78" spans="1:5" x14ac:dyDescent="0.4">
      <c r="A78" s="4" t="s">
        <v>79</v>
      </c>
      <c r="B78" s="15">
        <f>HLOOKUP(SUBSTITUTE(CONCATENATE(SUBSTITUTE(SUBSTITUTE(A78,"歳","")," ",""),"_男")," ",""),[1]データ貼り付けシート!$1:$2,2,FALSE)</f>
        <v>531</v>
      </c>
      <c r="C78" s="15">
        <f>HLOOKUP(SUBSTITUTE(CONCATENATE(SUBSTITUTE(SUBSTITUTE(A78,"歳","")," ",""),"_女")," ",""),[1]データ貼り付けシート!$1:$2,2,FALSE)</f>
        <v>631</v>
      </c>
      <c r="D78" s="15">
        <f>HLOOKUP(SUBSTITUTE(CONCATENATE(SUBSTITUTE(SUBSTITUTE(A78,"歳","")," ",""),"_全体")," ",""),[1]データ貼り付けシート!$1:$2,2,FALSE)</f>
        <v>1162</v>
      </c>
      <c r="E78" s="3"/>
    </row>
    <row r="79" spans="1:5" x14ac:dyDescent="0.4">
      <c r="A79" s="4" t="s">
        <v>80</v>
      </c>
      <c r="B79" s="15">
        <f>HLOOKUP(SUBSTITUTE(CONCATENATE(SUBSTITUTE(SUBSTITUTE(A79,"歳","")," ",""),"_男")," ",""),[1]データ貼り付けシート!$1:$2,2,FALSE)</f>
        <v>300</v>
      </c>
      <c r="C79" s="15">
        <f>HLOOKUP(SUBSTITUTE(CONCATENATE(SUBSTITUTE(SUBSTITUTE(A79,"歳","")," ",""),"_女")," ",""),[1]データ貼り付けシート!$1:$2,2,FALSE)</f>
        <v>406</v>
      </c>
      <c r="D79" s="15">
        <f>HLOOKUP(SUBSTITUTE(CONCATENATE(SUBSTITUTE(SUBSTITUTE(A79,"歳","")," ",""),"_全体")," ",""),[1]データ貼り付けシート!$1:$2,2,FALSE)</f>
        <v>706</v>
      </c>
      <c r="E79" s="3"/>
    </row>
    <row r="80" spans="1:5" x14ac:dyDescent="0.4">
      <c r="A80" s="4" t="s">
        <v>81</v>
      </c>
      <c r="B80" s="15">
        <f>HLOOKUP(SUBSTITUTE(CONCATENATE(SUBSTITUTE(SUBSTITUTE(A80,"歳","")," ",""),"_男")," ",""),[1]データ貼り付けシート!$1:$2,2,FALSE)</f>
        <v>401</v>
      </c>
      <c r="C80" s="15">
        <f>HLOOKUP(SUBSTITUTE(CONCATENATE(SUBSTITUTE(SUBSTITUTE(A80,"歳","")," ",""),"_女")," ",""),[1]データ貼り付けシート!$1:$2,2,FALSE)</f>
        <v>552</v>
      </c>
      <c r="D80" s="15">
        <f>HLOOKUP(SUBSTITUTE(CONCATENATE(SUBSTITUTE(SUBSTITUTE(A80,"歳","")," ",""),"_全体")," ",""),[1]データ貼り付けシート!$1:$2,2,FALSE)</f>
        <v>953</v>
      </c>
      <c r="E80" s="3"/>
    </row>
    <row r="81" spans="1:5" x14ac:dyDescent="0.4">
      <c r="A81" s="4" t="s">
        <v>82</v>
      </c>
      <c r="B81" s="15">
        <f>HLOOKUP(SUBSTITUTE(CONCATENATE(SUBSTITUTE(SUBSTITUTE(A81,"歳","")," ",""),"_男")," ",""),[1]データ貼り付けシート!$1:$2,2,FALSE)</f>
        <v>490</v>
      </c>
      <c r="C81" s="15">
        <f>HLOOKUP(SUBSTITUTE(CONCATENATE(SUBSTITUTE(SUBSTITUTE(A81,"歳","")," ",""),"_女")," ",""),[1]データ貼り付けシート!$1:$2,2,FALSE)</f>
        <v>581</v>
      </c>
      <c r="D81" s="15">
        <f>HLOOKUP(SUBSTITUTE(CONCATENATE(SUBSTITUTE(SUBSTITUTE(A81,"歳","")," ",""),"_全体")," ",""),[1]データ貼り付けシート!$1:$2,2,FALSE)</f>
        <v>1071</v>
      </c>
      <c r="E81" s="3"/>
    </row>
    <row r="82" spans="1:5" x14ac:dyDescent="0.4">
      <c r="A82" s="4" t="s">
        <v>83</v>
      </c>
      <c r="B82" s="15">
        <f>HLOOKUP(SUBSTITUTE(CONCATENATE(SUBSTITUTE(SUBSTITUTE(A82,"歳","")," ",""),"_男")," ",""),[1]データ貼り付けシート!$1:$2,2,FALSE)</f>
        <v>409</v>
      </c>
      <c r="C82" s="15">
        <f>HLOOKUP(SUBSTITUTE(CONCATENATE(SUBSTITUTE(SUBSTITUTE(A82,"歳","")," ",""),"_女")," ",""),[1]データ貼り付けシート!$1:$2,2,FALSE)</f>
        <v>628</v>
      </c>
      <c r="D82" s="15">
        <f>HLOOKUP(SUBSTITUTE(CONCATENATE(SUBSTITUTE(SUBSTITUTE(A82,"歳","")," ",""),"_全体")," ",""),[1]データ貼り付けシート!$1:$2,2,FALSE)</f>
        <v>1037</v>
      </c>
      <c r="E82" s="3"/>
    </row>
    <row r="83" spans="1:5" x14ac:dyDescent="0.4">
      <c r="A83" s="4" t="s">
        <v>84</v>
      </c>
      <c r="B83" s="15">
        <f>HLOOKUP(SUBSTITUTE(CONCATENATE(SUBSTITUTE(SUBSTITUTE(A83,"歳","")," ",""),"_男")," ",""),[1]データ貼り付けシート!$1:$2,2,FALSE)</f>
        <v>496</v>
      </c>
      <c r="C83" s="15">
        <f>HLOOKUP(SUBSTITUTE(CONCATENATE(SUBSTITUTE(SUBSTITUTE(A83,"歳","")," ",""),"_女")," ",""),[1]データ貼り付けシート!$1:$2,2,FALSE)</f>
        <v>575</v>
      </c>
      <c r="D83" s="15">
        <f>HLOOKUP(SUBSTITUTE(CONCATENATE(SUBSTITUTE(SUBSTITUTE(A83,"歳","")," ",""),"_全体")," ",""),[1]データ貼り付けシート!$1:$2,2,FALSE)</f>
        <v>1071</v>
      </c>
      <c r="E83" s="3"/>
    </row>
    <row r="84" spans="1:5" x14ac:dyDescent="0.4">
      <c r="A84" s="4" t="s">
        <v>85</v>
      </c>
      <c r="B84" s="15">
        <f>HLOOKUP(SUBSTITUTE(CONCATENATE(SUBSTITUTE(SUBSTITUTE(A84,"歳","")," ",""),"_男")," ",""),[1]データ貼り付けシート!$1:$2,2,FALSE)</f>
        <v>387</v>
      </c>
      <c r="C84" s="15">
        <f>HLOOKUP(SUBSTITUTE(CONCATENATE(SUBSTITUTE(SUBSTITUTE(A84,"歳","")," ",""),"_女")," ",""),[1]データ貼り付けシート!$1:$2,2,FALSE)</f>
        <v>514</v>
      </c>
      <c r="D84" s="15">
        <f>HLOOKUP(SUBSTITUTE(CONCATENATE(SUBSTITUTE(SUBSTITUTE(A84,"歳","")," ",""),"_全体")," ",""),[1]データ貼り付けシート!$1:$2,2,FALSE)</f>
        <v>901</v>
      </c>
      <c r="E84" s="3"/>
    </row>
    <row r="85" spans="1:5" x14ac:dyDescent="0.4">
      <c r="A85" s="4" t="s">
        <v>86</v>
      </c>
      <c r="B85" s="15">
        <f>HLOOKUP(SUBSTITUTE(CONCATENATE(SUBSTITUTE(SUBSTITUTE(A85,"歳","")," ",""),"_男")," ",""),[1]データ貼り付けシート!$1:$2,2,FALSE)</f>
        <v>330</v>
      </c>
      <c r="C85" s="15">
        <f>HLOOKUP(SUBSTITUTE(CONCATENATE(SUBSTITUTE(SUBSTITUTE(A85,"歳","")," ",""),"_女")," ",""),[1]データ貼り付けシート!$1:$2,2,FALSE)</f>
        <v>409</v>
      </c>
      <c r="D85" s="15">
        <f>HLOOKUP(SUBSTITUTE(CONCATENATE(SUBSTITUTE(SUBSTITUTE(A85,"歳","")," ",""),"_全体")," ",""),[1]データ貼り付けシート!$1:$2,2,FALSE)</f>
        <v>739</v>
      </c>
      <c r="E85" s="3"/>
    </row>
    <row r="86" spans="1:5" x14ac:dyDescent="0.4">
      <c r="A86" s="4" t="s">
        <v>87</v>
      </c>
      <c r="B86" s="15">
        <f>HLOOKUP(SUBSTITUTE(CONCATENATE(SUBSTITUTE(SUBSTITUTE(A86,"歳","")," ",""),"_男")," ",""),[1]データ貼り付けシート!$1:$2,2,FALSE)</f>
        <v>265</v>
      </c>
      <c r="C86" s="15">
        <f>HLOOKUP(SUBSTITUTE(CONCATENATE(SUBSTITUTE(SUBSTITUTE(A86,"歳","")," ",""),"_女")," ",""),[1]データ貼り付けシート!$1:$2,2,FALSE)</f>
        <v>348</v>
      </c>
      <c r="D86" s="15">
        <f>HLOOKUP(SUBSTITUTE(CONCATENATE(SUBSTITUTE(SUBSTITUTE(A86,"歳","")," ",""),"_全体")," ",""),[1]データ貼り付けシート!$1:$2,2,FALSE)</f>
        <v>613</v>
      </c>
      <c r="E86" s="3"/>
    </row>
    <row r="87" spans="1:5" x14ac:dyDescent="0.4">
      <c r="A87" s="4" t="s">
        <v>88</v>
      </c>
      <c r="B87" s="15">
        <f>HLOOKUP(SUBSTITUTE(CONCATENATE(SUBSTITUTE(SUBSTITUTE(A87,"歳","")," ",""),"_男")," ",""),[1]データ貼り付けシート!$1:$2,2,FALSE)</f>
        <v>255</v>
      </c>
      <c r="C87" s="15">
        <f>HLOOKUP(SUBSTITUTE(CONCATENATE(SUBSTITUTE(SUBSTITUTE(A87,"歳","")," ",""),"_女")," ",""),[1]データ貼り付けシート!$1:$2,2,FALSE)</f>
        <v>345</v>
      </c>
      <c r="D87" s="15">
        <f>HLOOKUP(SUBSTITUTE(CONCATENATE(SUBSTITUTE(SUBSTITUTE(A87,"歳","")," ",""),"_全体")," ",""),[1]データ貼り付けシート!$1:$2,2,FALSE)</f>
        <v>600</v>
      </c>
      <c r="E87" s="3"/>
    </row>
    <row r="88" spans="1:5" x14ac:dyDescent="0.4">
      <c r="A88" s="4" t="s">
        <v>89</v>
      </c>
      <c r="B88" s="15">
        <f>HLOOKUP(SUBSTITUTE(CONCATENATE(SUBSTITUTE(SUBSTITUTE(A88,"歳","")," ",""),"_男")," ",""),[1]データ貼り付けシート!$1:$2,2,FALSE)</f>
        <v>230</v>
      </c>
      <c r="C88" s="15">
        <f>HLOOKUP(SUBSTITUTE(CONCATENATE(SUBSTITUTE(SUBSTITUTE(A88,"歳","")," ",""),"_女")," ",""),[1]データ貼り付けシート!$1:$2,2,FALSE)</f>
        <v>313</v>
      </c>
      <c r="D88" s="15">
        <f>HLOOKUP(SUBSTITUTE(CONCATENATE(SUBSTITUTE(SUBSTITUTE(A88,"歳","")," ",""),"_全体")," ",""),[1]データ貼り付けシート!$1:$2,2,FALSE)</f>
        <v>543</v>
      </c>
      <c r="E88" s="3"/>
    </row>
    <row r="89" spans="1:5" x14ac:dyDescent="0.4">
      <c r="A89" s="4" t="s">
        <v>90</v>
      </c>
      <c r="B89" s="15">
        <f>HLOOKUP(SUBSTITUTE(CONCATENATE(SUBSTITUTE(SUBSTITUTE(A89,"歳","")," ",""),"_男")," ",""),[1]データ貼り付けシート!$1:$2,2,FALSE)</f>
        <v>218</v>
      </c>
      <c r="C89" s="15">
        <f>HLOOKUP(SUBSTITUTE(CONCATENATE(SUBSTITUTE(SUBSTITUTE(A89,"歳","")," ",""),"_女")," ",""),[1]データ貼り付けシート!$1:$2,2,FALSE)</f>
        <v>299</v>
      </c>
      <c r="D89" s="15">
        <f>HLOOKUP(SUBSTITUTE(CONCATENATE(SUBSTITUTE(SUBSTITUTE(A89,"歳","")," ",""),"_全体")," ",""),[1]データ貼り付けシート!$1:$2,2,FALSE)</f>
        <v>517</v>
      </c>
      <c r="E89" s="3"/>
    </row>
    <row r="90" spans="1:5" x14ac:dyDescent="0.4">
      <c r="A90" s="4" t="s">
        <v>91</v>
      </c>
      <c r="B90" s="15">
        <f>HLOOKUP(SUBSTITUTE(CONCATENATE(SUBSTITUTE(SUBSTITUTE(A90,"歳","")," ",""),"_男")," ",""),[1]データ貼り付けシート!$1:$2,2,FALSE)</f>
        <v>142</v>
      </c>
      <c r="C90" s="15">
        <f>HLOOKUP(SUBSTITUTE(CONCATENATE(SUBSTITUTE(SUBSTITUTE(A90,"歳","")," ",""),"_女")," ",""),[1]データ貼り付けシート!$1:$2,2,FALSE)</f>
        <v>220</v>
      </c>
      <c r="D90" s="15">
        <f>HLOOKUP(SUBSTITUTE(CONCATENATE(SUBSTITUTE(SUBSTITUTE(A90,"歳","")," ",""),"_全体")," ",""),[1]データ貼り付けシート!$1:$2,2,FALSE)</f>
        <v>362</v>
      </c>
      <c r="E90" s="3"/>
    </row>
    <row r="91" spans="1:5" x14ac:dyDescent="0.4">
      <c r="A91" s="4" t="s">
        <v>92</v>
      </c>
      <c r="B91" s="15">
        <f>HLOOKUP(SUBSTITUTE(CONCATENATE(SUBSTITUTE(SUBSTITUTE(A91,"歳","")," ",""),"_男")," ",""),[1]データ貼り付けシート!$1:$2,2,FALSE)</f>
        <v>98</v>
      </c>
      <c r="C91" s="15">
        <f>HLOOKUP(SUBSTITUTE(CONCATENATE(SUBSTITUTE(SUBSTITUTE(A91,"歳","")," ",""),"_女")," ",""),[1]データ貼り付けシート!$1:$2,2,FALSE)</f>
        <v>235</v>
      </c>
      <c r="D91" s="15">
        <f>HLOOKUP(SUBSTITUTE(CONCATENATE(SUBSTITUTE(SUBSTITUTE(A91,"歳","")," ",""),"_全体")," ",""),[1]データ貼り付けシート!$1:$2,2,FALSE)</f>
        <v>333</v>
      </c>
      <c r="E91" s="3"/>
    </row>
    <row r="92" spans="1:5" x14ac:dyDescent="0.4">
      <c r="A92" s="4" t="s">
        <v>93</v>
      </c>
      <c r="B92" s="15">
        <f>HLOOKUP(SUBSTITUTE(CONCATENATE(SUBSTITUTE(SUBSTITUTE(A92,"歳","")," ",""),"_男")," ",""),[1]データ貼り付けシート!$1:$2,2,FALSE)</f>
        <v>94</v>
      </c>
      <c r="C92" s="15">
        <f>HLOOKUP(SUBSTITUTE(CONCATENATE(SUBSTITUTE(SUBSTITUTE(A92,"歳","")," ",""),"_女")," ",""),[1]データ貼り付けシート!$1:$2,2,FALSE)</f>
        <v>182</v>
      </c>
      <c r="D92" s="15">
        <f>HLOOKUP(SUBSTITUTE(CONCATENATE(SUBSTITUTE(SUBSTITUTE(A92,"歳","")," ",""),"_全体")," ",""),[1]データ貼り付けシート!$1:$2,2,FALSE)</f>
        <v>276</v>
      </c>
      <c r="E92" s="3"/>
    </row>
    <row r="93" spans="1:5" x14ac:dyDescent="0.4">
      <c r="A93" s="4" t="s">
        <v>94</v>
      </c>
      <c r="B93" s="15">
        <f>HLOOKUP(SUBSTITUTE(CONCATENATE(SUBSTITUTE(SUBSTITUTE(A93,"歳","")," ",""),"_男")," ",""),[1]データ貼り付けシート!$1:$2,2,FALSE)</f>
        <v>82</v>
      </c>
      <c r="C93" s="15">
        <f>HLOOKUP(SUBSTITUTE(CONCATENATE(SUBSTITUTE(SUBSTITUTE(A93,"歳","")," ",""),"_女")," ",""),[1]データ貼り付けシート!$1:$2,2,FALSE)</f>
        <v>160</v>
      </c>
      <c r="D93" s="15">
        <f>HLOOKUP(SUBSTITUTE(CONCATENATE(SUBSTITUTE(SUBSTITUTE(A93,"歳","")," ",""),"_全体")," ",""),[1]データ貼り付けシート!$1:$2,2,FALSE)</f>
        <v>242</v>
      </c>
      <c r="E93" s="3"/>
    </row>
    <row r="94" spans="1:5" x14ac:dyDescent="0.4">
      <c r="A94" s="4" t="s">
        <v>95</v>
      </c>
      <c r="B94" s="15">
        <f>HLOOKUP(SUBSTITUTE(CONCATENATE(SUBSTITUTE(SUBSTITUTE(A94,"歳","")," ",""),"_男")," ",""),[1]データ貼り付けシート!$1:$2,2,FALSE)</f>
        <v>55</v>
      </c>
      <c r="C94" s="15">
        <f>HLOOKUP(SUBSTITUTE(CONCATENATE(SUBSTITUTE(SUBSTITUTE(A94,"歳","")," ",""),"_女")," ",""),[1]データ貼り付けシート!$1:$2,2,FALSE)</f>
        <v>120</v>
      </c>
      <c r="D94" s="15">
        <f>HLOOKUP(SUBSTITUTE(CONCATENATE(SUBSTITUTE(SUBSTITUTE(A94,"歳","")," ",""),"_全体")," ",""),[1]データ貼り付けシート!$1:$2,2,FALSE)</f>
        <v>175</v>
      </c>
      <c r="E94" s="3"/>
    </row>
    <row r="95" spans="1:5" x14ac:dyDescent="0.4">
      <c r="A95" s="4" t="s">
        <v>96</v>
      </c>
      <c r="B95" s="15">
        <f>HLOOKUP(SUBSTITUTE(CONCATENATE(SUBSTITUTE(SUBSTITUTE(A95,"歳","")," ",""),"_男")," ",""),[1]データ貼り付けシート!$1:$2,2,FALSE)</f>
        <v>31</v>
      </c>
      <c r="C95" s="15">
        <f>HLOOKUP(SUBSTITUTE(CONCATENATE(SUBSTITUTE(SUBSTITUTE(A95,"歳","")," ",""),"_女")," ",""),[1]データ貼り付けシート!$1:$2,2,FALSE)</f>
        <v>113</v>
      </c>
      <c r="D95" s="15">
        <f>HLOOKUP(SUBSTITUTE(CONCATENATE(SUBSTITUTE(SUBSTITUTE(A95,"歳","")," ",""),"_全体")," ",""),[1]データ貼り付けシート!$1:$2,2,FALSE)</f>
        <v>144</v>
      </c>
      <c r="E95" s="3"/>
    </row>
    <row r="96" spans="1:5" x14ac:dyDescent="0.4">
      <c r="A96" s="4" t="s">
        <v>97</v>
      </c>
      <c r="B96" s="15">
        <f>HLOOKUP(SUBSTITUTE(CONCATENATE(SUBSTITUTE(SUBSTITUTE(A96,"歳","")," ",""),"_男")," ",""),[1]データ貼り付けシート!$1:$2,2,FALSE)</f>
        <v>28</v>
      </c>
      <c r="C96" s="15">
        <f>HLOOKUP(SUBSTITUTE(CONCATENATE(SUBSTITUTE(SUBSTITUTE(A96,"歳","")," ",""),"_女")," ",""),[1]データ貼り付けシート!$1:$2,2,FALSE)</f>
        <v>88</v>
      </c>
      <c r="D96" s="15">
        <f>HLOOKUP(SUBSTITUTE(CONCATENATE(SUBSTITUTE(SUBSTITUTE(A96,"歳","")," ",""),"_全体")," ",""),[1]データ貼り付けシート!$1:$2,2,FALSE)</f>
        <v>116</v>
      </c>
      <c r="E96" s="3"/>
    </row>
    <row r="97" spans="1:5" x14ac:dyDescent="0.4">
      <c r="A97" s="4" t="s">
        <v>98</v>
      </c>
      <c r="B97" s="15">
        <f>HLOOKUP(SUBSTITUTE(CONCATENATE(SUBSTITUTE(SUBSTITUTE(A97,"歳","")," ",""),"_男")," ",""),[1]データ貼り付けシート!$1:$2,2,FALSE)</f>
        <v>25</v>
      </c>
      <c r="C97" s="15">
        <f>HLOOKUP(SUBSTITUTE(CONCATENATE(SUBSTITUTE(SUBSTITUTE(A97,"歳","")," ",""),"_女")," ",""),[1]データ貼り付けシート!$1:$2,2,FALSE)</f>
        <v>62</v>
      </c>
      <c r="D97" s="15">
        <f>HLOOKUP(SUBSTITUTE(CONCATENATE(SUBSTITUTE(SUBSTITUTE(A97,"歳","")," ",""),"_全体")," ",""),[1]データ貼り付けシート!$1:$2,2,FALSE)</f>
        <v>87</v>
      </c>
      <c r="E97" s="3"/>
    </row>
    <row r="98" spans="1:5" x14ac:dyDescent="0.4">
      <c r="A98" s="4" t="s">
        <v>99</v>
      </c>
      <c r="B98" s="15">
        <f>HLOOKUP(SUBSTITUTE(CONCATENATE(SUBSTITUTE(SUBSTITUTE(A98,"歳","")," ",""),"_男")," ",""),[1]データ貼り付けシート!$1:$2,2,FALSE)</f>
        <v>16</v>
      </c>
      <c r="C98" s="15">
        <f>HLOOKUP(SUBSTITUTE(CONCATENATE(SUBSTITUTE(SUBSTITUTE(A98,"歳","")," ",""),"_女")," ",""),[1]データ貼り付けシート!$1:$2,2,FALSE)</f>
        <v>54</v>
      </c>
      <c r="D98" s="15">
        <f>HLOOKUP(SUBSTITUTE(CONCATENATE(SUBSTITUTE(SUBSTITUTE(A98,"歳","")," ",""),"_全体")," ",""),[1]データ貼り付けシート!$1:$2,2,FALSE)</f>
        <v>70</v>
      </c>
      <c r="E98" s="3"/>
    </row>
    <row r="99" spans="1:5" x14ac:dyDescent="0.4">
      <c r="A99" s="4" t="s">
        <v>100</v>
      </c>
      <c r="B99" s="15">
        <f>HLOOKUP(SUBSTITUTE(CONCATENATE(SUBSTITUTE(SUBSTITUTE(A99,"歳","")," ",""),"_男")," ",""),[1]データ貼り付けシート!$1:$2,2,FALSE)</f>
        <v>6</v>
      </c>
      <c r="C99" s="15">
        <f>HLOOKUP(SUBSTITUTE(CONCATENATE(SUBSTITUTE(SUBSTITUTE(A99,"歳","")," ",""),"_女")," ",""),[1]データ貼り付けシート!$1:$2,2,FALSE)</f>
        <v>31</v>
      </c>
      <c r="D99" s="15">
        <f>HLOOKUP(SUBSTITUTE(CONCATENATE(SUBSTITUTE(SUBSTITUTE(A99,"歳","")," ",""),"_全体")," ",""),[1]データ貼り付けシート!$1:$2,2,FALSE)</f>
        <v>37</v>
      </c>
      <c r="E99" s="3"/>
    </row>
    <row r="100" spans="1:5" x14ac:dyDescent="0.4">
      <c r="A100" s="4" t="s">
        <v>101</v>
      </c>
      <c r="B100" s="15">
        <f>HLOOKUP(SUBSTITUTE(CONCATENATE(SUBSTITUTE(SUBSTITUTE(A100,"歳","")," ",""),"_男")," ",""),[1]データ貼り付けシート!$1:$2,2,FALSE)</f>
        <v>8</v>
      </c>
      <c r="C100" s="15">
        <f>HLOOKUP(SUBSTITUTE(CONCATENATE(SUBSTITUTE(SUBSTITUTE(A100,"歳","")," ",""),"_女")," ",""),[1]データ貼り付けシート!$1:$2,2,FALSE)</f>
        <v>31</v>
      </c>
      <c r="D100" s="15">
        <f>HLOOKUP(SUBSTITUTE(CONCATENATE(SUBSTITUTE(SUBSTITUTE(A100,"歳","")," ",""),"_全体")," ",""),[1]データ貼り付けシート!$1:$2,2,FALSE)</f>
        <v>39</v>
      </c>
      <c r="E100" s="3"/>
    </row>
    <row r="101" spans="1:5" x14ac:dyDescent="0.4">
      <c r="A101" s="4" t="s">
        <v>102</v>
      </c>
      <c r="B101" s="15">
        <f>HLOOKUP(SUBSTITUTE(CONCATENATE(SUBSTITUTE(SUBSTITUTE(A101,"歳","")," ",""),"_男")," ",""),[1]データ貼り付けシート!$1:$2,2,FALSE)</f>
        <v>1</v>
      </c>
      <c r="C101" s="15">
        <f>HLOOKUP(SUBSTITUTE(CONCATENATE(SUBSTITUTE(SUBSTITUTE(A101,"歳","")," ",""),"_女")," ",""),[1]データ貼り付けシート!$1:$2,2,FALSE)</f>
        <v>25</v>
      </c>
      <c r="D101" s="15">
        <f>HLOOKUP(SUBSTITUTE(CONCATENATE(SUBSTITUTE(SUBSTITUTE(A101,"歳","")," ",""),"_全体")," ",""),[1]データ貼り付けシート!$1:$2,2,FALSE)</f>
        <v>26</v>
      </c>
      <c r="E101" s="3"/>
    </row>
    <row r="102" spans="1:5" x14ac:dyDescent="0.4">
      <c r="A102" s="4" t="s">
        <v>103</v>
      </c>
      <c r="B102" s="15">
        <f>HLOOKUP(SUBSTITUTE(CONCATENATE(SUBSTITUTE(SUBSTITUTE(A102,"歳","")," ",""),"_男")," ",""),[1]データ貼り付けシート!$1:$2,2,FALSE)</f>
        <v>0</v>
      </c>
      <c r="C102" s="15">
        <f>HLOOKUP(SUBSTITUTE(CONCATENATE(SUBSTITUTE(SUBSTITUTE(A102,"歳","")," ",""),"_女")," ",""),[1]データ貼り付けシート!$1:$2,2,FALSE)</f>
        <v>16</v>
      </c>
      <c r="D102" s="15">
        <f>HLOOKUP(SUBSTITUTE(CONCATENATE(SUBSTITUTE(SUBSTITUTE(A102,"歳","")," ",""),"_全体")," ",""),[1]データ貼り付けシート!$1:$2,2,FALSE)</f>
        <v>16</v>
      </c>
      <c r="E102" s="3"/>
    </row>
    <row r="103" spans="1:5" x14ac:dyDescent="0.4">
      <c r="A103" s="4" t="s">
        <v>104</v>
      </c>
      <c r="B103" s="15">
        <f>HLOOKUP(SUBSTITUTE(CONCATENATE(SUBSTITUTE(SUBSTITUTE(A103,"歳","")," ",""),"_男")," ",""),[1]データ貼り付けシート!$1:$2,2,FALSE)</f>
        <v>4</v>
      </c>
      <c r="C103" s="15">
        <f>HLOOKUP(SUBSTITUTE(CONCATENATE(SUBSTITUTE(SUBSTITUTE(A103,"歳","")," ",""),"_女")," ",""),[1]データ貼り付けシート!$1:$2,2,FALSE)</f>
        <v>18</v>
      </c>
      <c r="D103" s="15">
        <f>HLOOKUP(SUBSTITUTE(CONCATENATE(SUBSTITUTE(SUBSTITUTE(A103,"歳","")," ",""),"_全体")," ",""),[1]データ貼り付けシート!$1:$2,2,FALSE)</f>
        <v>22</v>
      </c>
      <c r="E103" s="3"/>
    </row>
    <row r="104" spans="1:5" x14ac:dyDescent="0.4">
      <c r="A104" s="4" t="s">
        <v>105</v>
      </c>
      <c r="B104" s="15">
        <f>HLOOKUP(SUBSTITUTE(CONCATENATE(SUBSTITUTE(SUBSTITUTE(A104,"歳","")," ",""),"_男")," ",""),[1]データ貼り付けシート!$1:$2,2,FALSE)</f>
        <v>1</v>
      </c>
      <c r="C104" s="15">
        <f>HLOOKUP(SUBSTITUTE(CONCATENATE(SUBSTITUTE(SUBSTITUTE(A104,"歳","")," ",""),"_女")," ",""),[1]データ貼り付けシート!$1:$2,2,FALSE)</f>
        <v>9</v>
      </c>
      <c r="D104" s="15">
        <f>HLOOKUP(SUBSTITUTE(CONCATENATE(SUBSTITUTE(SUBSTITUTE(A104,"歳","")," ",""),"_全体")," ",""),[1]データ貼り付けシート!$1:$2,2,FALSE)</f>
        <v>10</v>
      </c>
      <c r="E104" s="3"/>
    </row>
    <row r="105" spans="1:5" x14ac:dyDescent="0.4">
      <c r="A105" s="4" t="s">
        <v>106</v>
      </c>
      <c r="B105" s="15">
        <f>HLOOKUP(SUBSTITUTE(CONCATENATE(SUBSTITUTE(SUBSTITUTE(A105,"歳","")," ",""),"_男")," ",""),[1]データ貼り付けシート!$1:$2,2,FALSE)</f>
        <v>1</v>
      </c>
      <c r="C105" s="15">
        <f>HLOOKUP(SUBSTITUTE(CONCATENATE(SUBSTITUTE(SUBSTITUTE(A105,"歳","")," ",""),"_女")," ",""),[1]データ貼り付けシート!$1:$2,2,FALSE)</f>
        <v>6</v>
      </c>
      <c r="D105" s="15">
        <f>HLOOKUP(SUBSTITUTE(CONCATENATE(SUBSTITUTE(SUBSTITUTE(A105,"歳","")," ",""),"_全体")," ",""),[1]データ貼り付けシート!$1:$2,2,FALSE)</f>
        <v>7</v>
      </c>
      <c r="E105" s="3"/>
    </row>
    <row r="106" spans="1:5" x14ac:dyDescent="0.4">
      <c r="A106" s="4" t="s">
        <v>107</v>
      </c>
      <c r="B106" s="15">
        <f>HLOOKUP(SUBSTITUTE(CONCATENATE(SUBSTITUTE(SUBSTITUTE(A106,"歳","")," ",""),"_男")," ",""),[1]データ貼り付けシート!$1:$2,2,FALSE)</f>
        <v>0</v>
      </c>
      <c r="C106" s="15">
        <f>HLOOKUP(SUBSTITUTE(CONCATENATE(SUBSTITUTE(SUBSTITUTE(A106,"歳","")," ",""),"_女")," ",""),[1]データ貼り付けシート!$1:$2,2,FALSE)</f>
        <v>0</v>
      </c>
      <c r="D106" s="15">
        <f>HLOOKUP(SUBSTITUTE(CONCATENATE(SUBSTITUTE(SUBSTITUTE(A106,"歳","")," ",""),"_全体")," ",""),[1]データ貼り付けシート!$1:$2,2,FALSE)</f>
        <v>0</v>
      </c>
      <c r="E106" s="3"/>
    </row>
    <row r="107" spans="1:5" x14ac:dyDescent="0.4">
      <c r="A107" s="4" t="s">
        <v>108</v>
      </c>
      <c r="B107" s="15">
        <f>HLOOKUP(SUBSTITUTE(CONCATENATE(SUBSTITUTE(SUBSTITUTE(A107,"歳","")," ",""),"_男")," ",""),[1]データ貼り付けシート!$1:$2,2,FALSE)</f>
        <v>0</v>
      </c>
      <c r="C107" s="15">
        <f>HLOOKUP(SUBSTITUTE(CONCATENATE(SUBSTITUTE(SUBSTITUTE(A107,"歳","")," ",""),"_女")," ",""),[1]データ貼り付けシート!$1:$2,2,FALSE)</f>
        <v>1</v>
      </c>
      <c r="D107" s="15">
        <f>HLOOKUP(SUBSTITUTE(CONCATENATE(SUBSTITUTE(SUBSTITUTE(A107,"歳","")," ",""),"_全体")," ",""),[1]データ貼り付けシート!$1:$2,2,FALSE)</f>
        <v>1</v>
      </c>
      <c r="E107" s="3"/>
    </row>
    <row r="108" spans="1:5" x14ac:dyDescent="0.4">
      <c r="A108" s="4" t="s">
        <v>109</v>
      </c>
      <c r="B108" s="15">
        <f>IF(ISERROR(HLOOKUP("105以上_男",[1]データ貼り付けシート!$1:$2,2,FALSE)),0,HLOOKUP("105以上_男",[1]データ貼り付けシート!$1:$2,2,FALSE))+IF(ISERROR(HLOOKUP("105_男",[1]データ貼り付けシート!$1:$2,2,FALSE)),0,HLOOKUP("105_男",[1]データ貼り付けシート!$1:$2,2,FALSE))</f>
        <v>0</v>
      </c>
      <c r="C108" s="15">
        <f>IF(ISERROR(HLOOKUP("105以上_女",[1]データ貼り付けシート!$1:$2,2,FALSE)),0,HLOOKUP("105以上_女",[1]データ貼り付けシート!$1:$2,2,FALSE))+IF(ISERROR(HLOOKUP("105_女",[1]データ貼り付けシート!$1:$2,2,FALSE)),0,HLOOKUP("105_女",[1]データ貼り付けシート!$1:$2,2,FALSE))</f>
        <v>0</v>
      </c>
      <c r="D108" s="15">
        <f>B108+C108</f>
        <v>0</v>
      </c>
      <c r="E108" s="3"/>
    </row>
    <row r="109" spans="1:5" x14ac:dyDescent="0.4">
      <c r="A109" s="4" t="s">
        <v>127</v>
      </c>
      <c r="B109" s="15">
        <f>IF(ISERROR(HLOOKUP("106以上_男",[1]データ貼り付けシート!$1:$2,2,FALSE)),0,HLOOKUP("106以上_男",[1]データ貼り付けシート!$1:$2,2,FALSE))+IF(ISERROR(HLOOKUP("106_男",[1]データ貼り付けシート!$1:$2,2,FALSE)),0,HLOOKUP("106_男",[1]データ貼り付けシート!$1:$2,2,FALSE))</f>
        <v>0</v>
      </c>
      <c r="C109" s="15">
        <f>IF(ISERROR(HLOOKUP("106以上_女",[1]データ貼り付けシート!$1:$2,2,FALSE)),0,HLOOKUP("106以上_女",[1]データ貼り付けシート!$1:$2,2,FALSE))+IF(ISERROR(HLOOKUP("106_女",[1]データ貼り付けシート!$1:$2,2,FALSE)),0,HLOOKUP("106_女",[1]データ貼り付けシート!$1:$2,2,FALSE))</f>
        <v>1</v>
      </c>
      <c r="D109" s="15">
        <f>B109+C109</f>
        <v>1</v>
      </c>
      <c r="E109" s="3"/>
    </row>
    <row r="110" spans="1:5" x14ac:dyDescent="0.4">
      <c r="A110" s="4" t="s">
        <v>110</v>
      </c>
      <c r="B110" s="15">
        <f>IF(ISERROR(HLOOKUP("107以上_男",[1]データ貼り付けシート!$1:$2,2,FALSE)),0,HLOOKUP("107以上_男",[1]データ貼り付けシート!$1:$2,2,FALSE))+IF(ISERROR(HLOOKUP("107_男",[1]データ貼り付けシート!$1:$2,2,FALSE)),0,HLOOKUP("107_男",[1]データ貼り付けシート!$1:$2,2,FALSE))</f>
        <v>0</v>
      </c>
      <c r="C110" s="15">
        <f>IF(ISERROR(HLOOKUP("107以上_女",[1]データ貼り付けシート!$1:$2,2,FALSE)),0,HLOOKUP("107以上_女",[1]データ貼り付けシート!$1:$2,2,FALSE))+IF(ISERROR(HLOOKUP("107_女",[1]データ貼り付けシート!$1:$2,2,FALSE)),0,HLOOKUP("107_女",[1]データ貼り付けシート!$1:$2,2,FALSE))</f>
        <v>0</v>
      </c>
      <c r="D110" s="15">
        <f>B110+C110</f>
        <v>0</v>
      </c>
      <c r="E110" s="3"/>
    </row>
    <row r="111" spans="1:5" x14ac:dyDescent="0.4">
      <c r="A111" s="4" t="s">
        <v>111</v>
      </c>
      <c r="B111" s="15">
        <f>IF(ISERROR(HLOOKUP("108以上_男",[1]データ貼り付けシート!$1:$2,2,FALSE)),0,HLOOKUP("108以上_男",[1]データ貼り付けシート!$1:$2,2,FALSE))+IF(ISERROR(HLOOKUP("108_男",[1]データ貼り付けシート!$1:$2,2,FALSE)),0,HLOOKUP("108_男",[1]データ貼り付けシート!$1:$2,2,FALSE))</f>
        <v>0</v>
      </c>
      <c r="C111" s="15">
        <f>IF(ISERROR(HLOOKUP("108以上_女",[1]データ貼り付けシート!$1:$2,2,FALSE)),0,HLOOKUP("108以上_女",[1]データ貼り付けシート!$1:$2,2,FALSE))+IF(ISERROR(HLOOKUP("108_女",[1]データ貼り付けシート!$1:$2,2,FALSE)),0,HLOOKUP("108_女",[1]データ貼り付けシート!$1:$2,2,FALSE))</f>
        <v>0</v>
      </c>
      <c r="D111" s="15">
        <f t="shared" ref="D111:D113" si="0">B111+C111</f>
        <v>0</v>
      </c>
      <c r="E111" s="3"/>
    </row>
    <row r="112" spans="1:5" x14ac:dyDescent="0.4">
      <c r="A112" s="4" t="s">
        <v>112</v>
      </c>
      <c r="B112" s="15">
        <f>IF(ISERROR(HLOOKUP("109以上_男",[1]データ貼り付けシート!$1:$2,2,FALSE)),0,HLOOKUP("109以上_男",[1]データ貼り付けシート!$1:$2,2,FALSE))+IF(ISERROR(HLOOKUP("109_男",[1]データ貼り付けシート!$1:$2,2,FALSE)),0,HLOOKUP("109_男",[1]データ貼り付けシート!$1:$2,2,FALSE))</f>
        <v>0</v>
      </c>
      <c r="C112" s="15">
        <f>IF(ISERROR(HLOOKUP("109以上_女",[1]データ貼り付けシート!$1:$2,2,FALSE)),0,HLOOKUP("109以上_女",[1]データ貼り付けシート!$1:$2,2,FALSE))+IF(ISERROR(HLOOKUP("109_女",[1]データ貼り付けシート!$1:$2,2,FALSE)),0,HLOOKUP("109_女",[1]データ貼り付けシート!$1:$2,2,FALSE))</f>
        <v>0</v>
      </c>
      <c r="D112" s="15">
        <f t="shared" si="0"/>
        <v>0</v>
      </c>
      <c r="E112" s="3"/>
    </row>
    <row r="113" spans="1:5" x14ac:dyDescent="0.4">
      <c r="A113" s="4" t="s">
        <v>113</v>
      </c>
      <c r="B113" s="15">
        <f>IF(ISERROR(HLOOKUP("110以上_男",[1]データ貼り付けシート!$1:$2,2,FALSE)),0,HLOOKUP("110以上_男",[1]データ貼り付けシート!$1:$2,2,FALSE))+IF(ISERROR(HLOOKUP("110_男",[1]データ貼り付けシート!$1:$2,2,FALSE)),0,HLOOKUP("110_男",[1]データ貼り付けシート!$1:$2,2,FALSE))</f>
        <v>0</v>
      </c>
      <c r="C113" s="15">
        <f>IF(ISERROR(HLOOKUP("110以上_女",[1]データ貼り付けシート!$1:$2,2,FALSE)),0,HLOOKUP("107以上_女",[1]データ貼り付けシート!$1:$2,2,FALSE))+IF(ISERROR(HLOOKUP("110_女",[1]データ貼り付けシート!$1:$2,2,FALSE)),0,HLOOKUP("110_女",[1]データ貼り付けシート!$1:$2,2,FALSE))</f>
        <v>0</v>
      </c>
      <c r="D113" s="15">
        <f t="shared" si="0"/>
        <v>0</v>
      </c>
      <c r="E113" s="3"/>
    </row>
    <row r="114" spans="1:5" x14ac:dyDescent="0.4">
      <c r="A114" s="3"/>
      <c r="B114" s="5"/>
      <c r="C114" s="5"/>
      <c r="D114" s="5"/>
      <c r="E114" s="3"/>
    </row>
    <row r="115" spans="1:5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7"/>
    </row>
    <row r="116" spans="1:5" x14ac:dyDescent="0.4">
      <c r="A116" s="9" t="s">
        <v>114</v>
      </c>
      <c r="B116" s="19">
        <f>SUM(B3:B8)</f>
        <v>2225</v>
      </c>
      <c r="C116" s="17">
        <f>SUM(C3:C8)</f>
        <v>2212</v>
      </c>
      <c r="D116" s="15">
        <f>B116+C116</f>
        <v>4437</v>
      </c>
      <c r="E116" s="16"/>
    </row>
    <row r="117" spans="1:5" x14ac:dyDescent="0.4">
      <c r="A117" s="9" t="s">
        <v>115</v>
      </c>
      <c r="B117" s="19">
        <f>SUM(B9:B14)</f>
        <v>2177</v>
      </c>
      <c r="C117" s="19">
        <f>SUM(C9:C14)</f>
        <v>2098</v>
      </c>
      <c r="D117" s="15">
        <f>B117+C117</f>
        <v>4275</v>
      </c>
      <c r="E117" s="16"/>
    </row>
    <row r="118" spans="1:5" x14ac:dyDescent="0.4">
      <c r="A118" s="9" t="s">
        <v>116</v>
      </c>
      <c r="B118" s="19">
        <f>SUM(B15:B17)</f>
        <v>1107</v>
      </c>
      <c r="C118" s="19">
        <f>SUM(C15:C17)</f>
        <v>1096</v>
      </c>
      <c r="D118" s="15">
        <f>B118+C118</f>
        <v>2203</v>
      </c>
      <c r="E118" s="16"/>
    </row>
    <row r="119" spans="1:5" x14ac:dyDescent="0.4">
      <c r="A119" s="9" t="s">
        <v>117</v>
      </c>
      <c r="B119" s="19">
        <f>SUM(B116:B118)</f>
        <v>5509</v>
      </c>
      <c r="C119" s="19">
        <f>SUM(C116:C118)</f>
        <v>5406</v>
      </c>
      <c r="D119" s="19">
        <f>SUM(D116:D118)</f>
        <v>10915</v>
      </c>
      <c r="E119" s="18">
        <f>D119/D135</f>
        <v>0.12599852241769405</v>
      </c>
    </row>
    <row r="120" spans="1:5" x14ac:dyDescent="0.4">
      <c r="A120" s="3"/>
      <c r="B120" s="3"/>
      <c r="C120" s="3"/>
      <c r="D120" s="3"/>
      <c r="E120" s="3"/>
    </row>
    <row r="121" spans="1:5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5" x14ac:dyDescent="0.4">
      <c r="A122" s="4" t="s">
        <v>118</v>
      </c>
      <c r="B122" s="15">
        <f>SUM(B18:B20)</f>
        <v>1172</v>
      </c>
      <c r="C122" s="15">
        <f>SUM(C18:C20)</f>
        <v>1066</v>
      </c>
      <c r="D122" s="15">
        <f t="shared" ref="D122:D126" si="1">B122+C122</f>
        <v>2238</v>
      </c>
      <c r="E122" s="16"/>
    </row>
    <row r="123" spans="1:5" x14ac:dyDescent="0.4">
      <c r="A123" s="4" t="s">
        <v>119</v>
      </c>
      <c r="B123" s="15">
        <f>SUM(B21:B32)</f>
        <v>5859</v>
      </c>
      <c r="C123" s="15">
        <f>SUM(C21:C32)</f>
        <v>5611</v>
      </c>
      <c r="D123" s="15">
        <f t="shared" si="1"/>
        <v>11470</v>
      </c>
      <c r="E123" s="16"/>
    </row>
    <row r="124" spans="1:5" x14ac:dyDescent="0.4">
      <c r="A124" s="4" t="s">
        <v>120</v>
      </c>
      <c r="B124" s="15">
        <f>SUM(B33:B42)</f>
        <v>5422</v>
      </c>
      <c r="C124" s="15">
        <f>SUM(C33:C42)</f>
        <v>5275</v>
      </c>
      <c r="D124" s="15">
        <f t="shared" si="1"/>
        <v>10697</v>
      </c>
      <c r="E124" s="16"/>
    </row>
    <row r="125" spans="1:5" x14ac:dyDescent="0.4">
      <c r="A125" s="4" t="s">
        <v>121</v>
      </c>
      <c r="B125" s="15">
        <f>SUM(B43:B52)</f>
        <v>6663</v>
      </c>
      <c r="C125" s="15">
        <f>SUM(C43:C52)</f>
        <v>6200</v>
      </c>
      <c r="D125" s="15">
        <f t="shared" si="1"/>
        <v>12863</v>
      </c>
      <c r="E125" s="16"/>
    </row>
    <row r="126" spans="1:5" x14ac:dyDescent="0.4">
      <c r="A126" s="8" t="s">
        <v>122</v>
      </c>
      <c r="B126" s="15">
        <f>SUM(B53:B67)</f>
        <v>8421</v>
      </c>
      <c r="C126" s="15">
        <f>SUM(C53:C67)</f>
        <v>7705</v>
      </c>
      <c r="D126" s="15">
        <f t="shared" si="1"/>
        <v>16126</v>
      </c>
      <c r="E126" s="16"/>
    </row>
    <row r="127" spans="1:5" x14ac:dyDescent="0.4">
      <c r="A127" s="9" t="s">
        <v>123</v>
      </c>
      <c r="B127" s="17">
        <f>SUM(B122:B126)</f>
        <v>27537</v>
      </c>
      <c r="C127" s="17">
        <f>SUM(C122:C126)</f>
        <v>25857</v>
      </c>
      <c r="D127" s="17">
        <f>SUM(D122:D126)</f>
        <v>53394</v>
      </c>
      <c r="E127" s="18">
        <f>D127/D135</f>
        <v>0.61635960659371103</v>
      </c>
    </row>
    <row r="128" spans="1:5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4879</v>
      </c>
      <c r="C130" s="6">
        <f>SUM(C68:C77)</f>
        <v>5563</v>
      </c>
      <c r="D130" s="6">
        <f>SUM(D68:D77)</f>
        <v>10442</v>
      </c>
      <c r="E130" s="16"/>
    </row>
    <row r="131" spans="1:5" x14ac:dyDescent="0.4">
      <c r="A131" s="8" t="s">
        <v>133</v>
      </c>
      <c r="B131" s="6">
        <f>SUM(B78:B113)</f>
        <v>4904</v>
      </c>
      <c r="C131" s="6">
        <f>SUM(C78:C113)</f>
        <v>6973</v>
      </c>
      <c r="D131" s="6">
        <f>SUM(D78:D113)</f>
        <v>11877</v>
      </c>
      <c r="E131" s="16"/>
    </row>
    <row r="132" spans="1:5" x14ac:dyDescent="0.4">
      <c r="A132" s="9" t="s">
        <v>124</v>
      </c>
      <c r="B132" s="11">
        <f>SUM(B130:B131)</f>
        <v>9783</v>
      </c>
      <c r="C132" s="11">
        <f>SUM(C130:C131)</f>
        <v>12536</v>
      </c>
      <c r="D132" s="11">
        <f>SUM(B132:C132)</f>
        <v>22319</v>
      </c>
      <c r="E132" s="18">
        <f>D132/D135</f>
        <v>0.25764187098859492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15">
        <f>SUM(B3:B113)</f>
        <v>42829</v>
      </c>
      <c r="C135" s="15">
        <f>SUM(C3:C113)</f>
        <v>43799</v>
      </c>
      <c r="D135" s="15">
        <f>B135+C135</f>
        <v>86628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zoomScaleNormal="100" workbookViewId="0">
      <selection sqref="A1:E1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137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15">
        <v>357</v>
      </c>
      <c r="C3" s="15">
        <v>373</v>
      </c>
      <c r="D3" s="15">
        <v>730</v>
      </c>
      <c r="E3" s="3"/>
    </row>
    <row r="4" spans="1:7" x14ac:dyDescent="0.4">
      <c r="A4" s="4" t="s">
        <v>5</v>
      </c>
      <c r="B4" s="15">
        <v>354</v>
      </c>
      <c r="C4" s="15">
        <v>375</v>
      </c>
      <c r="D4" s="15">
        <v>729</v>
      </c>
      <c r="E4" s="3"/>
    </row>
    <row r="5" spans="1:7" x14ac:dyDescent="0.4">
      <c r="A5" s="4" t="s">
        <v>6</v>
      </c>
      <c r="B5" s="15">
        <v>360</v>
      </c>
      <c r="C5" s="15">
        <v>372</v>
      </c>
      <c r="D5" s="15">
        <v>732</v>
      </c>
      <c r="E5" s="3"/>
    </row>
    <row r="6" spans="1:7" x14ac:dyDescent="0.4">
      <c r="A6" s="4" t="s">
        <v>7</v>
      </c>
      <c r="B6" s="15">
        <v>391</v>
      </c>
      <c r="C6" s="15">
        <v>355</v>
      </c>
      <c r="D6" s="15">
        <v>746</v>
      </c>
      <c r="E6" s="3"/>
    </row>
    <row r="7" spans="1:7" x14ac:dyDescent="0.4">
      <c r="A7" s="4" t="s">
        <v>8</v>
      </c>
      <c r="B7" s="15">
        <v>371</v>
      </c>
      <c r="C7" s="15">
        <v>384</v>
      </c>
      <c r="D7" s="15">
        <v>755</v>
      </c>
      <c r="E7" s="3"/>
    </row>
    <row r="8" spans="1:7" x14ac:dyDescent="0.4">
      <c r="A8" s="4" t="s">
        <v>9</v>
      </c>
      <c r="B8" s="15">
        <v>391</v>
      </c>
      <c r="C8" s="15">
        <v>340</v>
      </c>
      <c r="D8" s="15">
        <v>731</v>
      </c>
      <c r="E8" s="3"/>
    </row>
    <row r="9" spans="1:7" x14ac:dyDescent="0.4">
      <c r="A9" s="4" t="s">
        <v>10</v>
      </c>
      <c r="B9" s="15">
        <v>412</v>
      </c>
      <c r="C9" s="15">
        <v>367</v>
      </c>
      <c r="D9" s="15">
        <v>779</v>
      </c>
      <c r="E9" s="3"/>
    </row>
    <row r="10" spans="1:7" x14ac:dyDescent="0.4">
      <c r="A10" s="4" t="s">
        <v>11</v>
      </c>
      <c r="B10" s="15">
        <v>331</v>
      </c>
      <c r="C10" s="15">
        <v>349</v>
      </c>
      <c r="D10" s="15">
        <v>680</v>
      </c>
      <c r="E10" s="3"/>
    </row>
    <row r="11" spans="1:7" x14ac:dyDescent="0.4">
      <c r="A11" s="4" t="s">
        <v>12</v>
      </c>
      <c r="B11" s="15">
        <v>362</v>
      </c>
      <c r="C11" s="15">
        <v>355</v>
      </c>
      <c r="D11" s="15">
        <v>717</v>
      </c>
      <c r="E11" s="3"/>
    </row>
    <row r="12" spans="1:7" x14ac:dyDescent="0.4">
      <c r="A12" s="4" t="s">
        <v>13</v>
      </c>
      <c r="B12" s="15">
        <v>363</v>
      </c>
      <c r="C12" s="15">
        <v>309</v>
      </c>
      <c r="D12" s="15">
        <v>672</v>
      </c>
      <c r="E12" s="3"/>
    </row>
    <row r="13" spans="1:7" x14ac:dyDescent="0.4">
      <c r="A13" s="4" t="s">
        <v>14</v>
      </c>
      <c r="B13" s="15">
        <v>347</v>
      </c>
      <c r="C13" s="15">
        <v>388</v>
      </c>
      <c r="D13" s="15">
        <v>735</v>
      </c>
      <c r="E13" s="3"/>
    </row>
    <row r="14" spans="1:7" x14ac:dyDescent="0.4">
      <c r="A14" s="4" t="s">
        <v>15</v>
      </c>
      <c r="B14" s="15">
        <v>375</v>
      </c>
      <c r="C14" s="15">
        <v>341</v>
      </c>
      <c r="D14" s="15">
        <v>716</v>
      </c>
      <c r="E14" s="3"/>
    </row>
    <row r="15" spans="1:7" x14ac:dyDescent="0.4">
      <c r="A15" s="4" t="s">
        <v>16</v>
      </c>
      <c r="B15" s="15">
        <v>385</v>
      </c>
      <c r="C15" s="15">
        <v>363</v>
      </c>
      <c r="D15" s="15">
        <v>748</v>
      </c>
      <c r="E15" s="3"/>
    </row>
    <row r="16" spans="1:7" x14ac:dyDescent="0.4">
      <c r="A16" s="4" t="s">
        <v>17</v>
      </c>
      <c r="B16" s="15">
        <v>351</v>
      </c>
      <c r="C16" s="15">
        <v>356</v>
      </c>
      <c r="D16" s="15">
        <v>707</v>
      </c>
      <c r="E16" s="3"/>
    </row>
    <row r="17" spans="1:5" x14ac:dyDescent="0.4">
      <c r="A17" s="4" t="s">
        <v>18</v>
      </c>
      <c r="B17" s="15">
        <v>360</v>
      </c>
      <c r="C17" s="15">
        <v>376</v>
      </c>
      <c r="D17" s="15">
        <v>736</v>
      </c>
      <c r="E17" s="3"/>
    </row>
    <row r="18" spans="1:5" x14ac:dyDescent="0.4">
      <c r="A18" s="4" t="s">
        <v>19</v>
      </c>
      <c r="B18" s="15">
        <v>388</v>
      </c>
      <c r="C18" s="15">
        <v>341</v>
      </c>
      <c r="D18" s="15">
        <v>729</v>
      </c>
      <c r="E18" s="3"/>
    </row>
    <row r="19" spans="1:5" x14ac:dyDescent="0.4">
      <c r="A19" s="4" t="s">
        <v>20</v>
      </c>
      <c r="B19" s="15">
        <v>371</v>
      </c>
      <c r="C19" s="15">
        <v>371</v>
      </c>
      <c r="D19" s="15">
        <v>742</v>
      </c>
      <c r="E19" s="3"/>
    </row>
    <row r="20" spans="1:5" x14ac:dyDescent="0.4">
      <c r="A20" s="4" t="s">
        <v>21</v>
      </c>
      <c r="B20" s="15">
        <v>413</v>
      </c>
      <c r="C20" s="15">
        <v>364</v>
      </c>
      <c r="D20" s="15">
        <v>777</v>
      </c>
      <c r="E20" s="3"/>
    </row>
    <row r="21" spans="1:5" x14ac:dyDescent="0.4">
      <c r="A21" s="4" t="s">
        <v>22</v>
      </c>
      <c r="B21" s="15">
        <v>403</v>
      </c>
      <c r="C21" s="15">
        <v>387</v>
      </c>
      <c r="D21" s="15">
        <v>790</v>
      </c>
      <c r="E21" s="3"/>
    </row>
    <row r="22" spans="1:5" x14ac:dyDescent="0.4">
      <c r="A22" s="4" t="s">
        <v>23</v>
      </c>
      <c r="B22" s="15">
        <v>394</v>
      </c>
      <c r="C22" s="15">
        <v>393</v>
      </c>
      <c r="D22" s="15">
        <v>787</v>
      </c>
      <c r="E22" s="3"/>
    </row>
    <row r="23" spans="1:5" x14ac:dyDescent="0.4">
      <c r="A23" s="4" t="s">
        <v>24</v>
      </c>
      <c r="B23" s="15">
        <v>458</v>
      </c>
      <c r="C23" s="15">
        <v>448</v>
      </c>
      <c r="D23" s="15">
        <v>906</v>
      </c>
      <c r="E23" s="3"/>
    </row>
    <row r="24" spans="1:5" x14ac:dyDescent="0.4">
      <c r="A24" s="4" t="s">
        <v>25</v>
      </c>
      <c r="B24" s="15">
        <v>513</v>
      </c>
      <c r="C24" s="15">
        <v>414</v>
      </c>
      <c r="D24" s="15">
        <v>927</v>
      </c>
      <c r="E24" s="3"/>
    </row>
    <row r="25" spans="1:5" x14ac:dyDescent="0.4">
      <c r="A25" s="4" t="s">
        <v>26</v>
      </c>
      <c r="B25" s="15">
        <v>477</v>
      </c>
      <c r="C25" s="15">
        <v>489</v>
      </c>
      <c r="D25" s="15">
        <v>966</v>
      </c>
      <c r="E25" s="3"/>
    </row>
    <row r="26" spans="1:5" x14ac:dyDescent="0.4">
      <c r="A26" s="4" t="s">
        <v>27</v>
      </c>
      <c r="B26" s="15">
        <v>510</v>
      </c>
      <c r="C26" s="15">
        <v>480</v>
      </c>
      <c r="D26" s="15">
        <v>990</v>
      </c>
      <c r="E26" s="3"/>
    </row>
    <row r="27" spans="1:5" x14ac:dyDescent="0.4">
      <c r="A27" s="4" t="s">
        <v>28</v>
      </c>
      <c r="B27" s="15">
        <v>481</v>
      </c>
      <c r="C27" s="15">
        <v>455</v>
      </c>
      <c r="D27" s="15">
        <v>936</v>
      </c>
      <c r="E27" s="3"/>
    </row>
    <row r="28" spans="1:5" x14ac:dyDescent="0.4">
      <c r="A28" s="4" t="s">
        <v>29</v>
      </c>
      <c r="B28" s="15">
        <v>515</v>
      </c>
      <c r="C28" s="15">
        <v>477</v>
      </c>
      <c r="D28" s="15">
        <v>992</v>
      </c>
      <c r="E28" s="3"/>
    </row>
    <row r="29" spans="1:5" x14ac:dyDescent="0.4">
      <c r="A29" s="4" t="s">
        <v>30</v>
      </c>
      <c r="B29" s="15">
        <v>509</v>
      </c>
      <c r="C29" s="15">
        <v>531</v>
      </c>
      <c r="D29" s="15">
        <v>1040</v>
      </c>
      <c r="E29" s="3"/>
    </row>
    <row r="30" spans="1:5" x14ac:dyDescent="0.4">
      <c r="A30" s="4" t="s">
        <v>31</v>
      </c>
      <c r="B30" s="15">
        <v>542</v>
      </c>
      <c r="C30" s="15">
        <v>482</v>
      </c>
      <c r="D30" s="15">
        <v>1024</v>
      </c>
      <c r="E30" s="3"/>
    </row>
    <row r="31" spans="1:5" x14ac:dyDescent="0.4">
      <c r="A31" s="4" t="s">
        <v>32</v>
      </c>
      <c r="B31" s="15">
        <v>553</v>
      </c>
      <c r="C31" s="15">
        <v>508</v>
      </c>
      <c r="D31" s="15">
        <v>1061</v>
      </c>
      <c r="E31" s="3"/>
    </row>
    <row r="32" spans="1:5" x14ac:dyDescent="0.4">
      <c r="A32" s="4" t="s">
        <v>33</v>
      </c>
      <c r="B32" s="15">
        <v>522</v>
      </c>
      <c r="C32" s="15">
        <v>519</v>
      </c>
      <c r="D32" s="15">
        <v>1041</v>
      </c>
      <c r="E32" s="3"/>
    </row>
    <row r="33" spans="1:5" x14ac:dyDescent="0.4">
      <c r="A33" s="4" t="s">
        <v>34</v>
      </c>
      <c r="B33" s="15">
        <v>512</v>
      </c>
      <c r="C33" s="15">
        <v>518</v>
      </c>
      <c r="D33" s="15">
        <v>1030</v>
      </c>
      <c r="E33" s="3"/>
    </row>
    <row r="34" spans="1:5" x14ac:dyDescent="0.4">
      <c r="A34" s="4" t="s">
        <v>35</v>
      </c>
      <c r="B34" s="15">
        <v>547</v>
      </c>
      <c r="C34" s="15">
        <v>565</v>
      </c>
      <c r="D34" s="15">
        <v>1112</v>
      </c>
      <c r="E34" s="3"/>
    </row>
    <row r="35" spans="1:5" x14ac:dyDescent="0.4">
      <c r="A35" s="4" t="s">
        <v>36</v>
      </c>
      <c r="B35" s="15">
        <v>513</v>
      </c>
      <c r="C35" s="15">
        <v>509</v>
      </c>
      <c r="D35" s="15">
        <v>1022</v>
      </c>
      <c r="E35" s="3"/>
    </row>
    <row r="36" spans="1:5" x14ac:dyDescent="0.4">
      <c r="A36" s="4" t="s">
        <v>37</v>
      </c>
      <c r="B36" s="15">
        <v>553</v>
      </c>
      <c r="C36" s="15">
        <v>525</v>
      </c>
      <c r="D36" s="15">
        <v>1078</v>
      </c>
      <c r="E36" s="3"/>
    </row>
    <row r="37" spans="1:5" x14ac:dyDescent="0.4">
      <c r="A37" s="4" t="s">
        <v>38</v>
      </c>
      <c r="B37" s="15">
        <v>575</v>
      </c>
      <c r="C37" s="15">
        <v>545</v>
      </c>
      <c r="D37" s="15">
        <v>1120</v>
      </c>
      <c r="E37" s="3"/>
    </row>
    <row r="38" spans="1:5" x14ac:dyDescent="0.4">
      <c r="A38" s="4" t="s">
        <v>39</v>
      </c>
      <c r="B38" s="15">
        <v>537</v>
      </c>
      <c r="C38" s="15">
        <v>536</v>
      </c>
      <c r="D38" s="15">
        <v>1073</v>
      </c>
      <c r="E38" s="3"/>
    </row>
    <row r="39" spans="1:5" x14ac:dyDescent="0.4">
      <c r="A39" s="4" t="s">
        <v>40</v>
      </c>
      <c r="B39" s="15">
        <v>535</v>
      </c>
      <c r="C39" s="15">
        <v>497</v>
      </c>
      <c r="D39" s="15">
        <v>1032</v>
      </c>
      <c r="E39" s="3"/>
    </row>
    <row r="40" spans="1:5" x14ac:dyDescent="0.4">
      <c r="A40" s="4" t="s">
        <v>41</v>
      </c>
      <c r="B40" s="15">
        <v>518</v>
      </c>
      <c r="C40" s="15">
        <v>516</v>
      </c>
      <c r="D40" s="15">
        <v>1034</v>
      </c>
      <c r="E40" s="3"/>
    </row>
    <row r="41" spans="1:5" x14ac:dyDescent="0.4">
      <c r="A41" s="4" t="s">
        <v>42</v>
      </c>
      <c r="B41" s="15">
        <v>551</v>
      </c>
      <c r="C41" s="15">
        <v>524</v>
      </c>
      <c r="D41" s="15">
        <v>1075</v>
      </c>
      <c r="E41" s="3"/>
    </row>
    <row r="42" spans="1:5" x14ac:dyDescent="0.4">
      <c r="A42" s="4" t="s">
        <v>43</v>
      </c>
      <c r="B42" s="15">
        <v>552</v>
      </c>
      <c r="C42" s="15">
        <v>554</v>
      </c>
      <c r="D42" s="15">
        <v>1106</v>
      </c>
      <c r="E42" s="3"/>
    </row>
    <row r="43" spans="1:5" x14ac:dyDescent="0.4">
      <c r="A43" s="4" t="s">
        <v>44</v>
      </c>
      <c r="B43" s="15">
        <v>573</v>
      </c>
      <c r="C43" s="15">
        <v>522</v>
      </c>
      <c r="D43" s="15">
        <v>1095</v>
      </c>
      <c r="E43" s="3"/>
    </row>
    <row r="44" spans="1:5" x14ac:dyDescent="0.4">
      <c r="A44" s="4" t="s">
        <v>45</v>
      </c>
      <c r="B44" s="15">
        <v>575</v>
      </c>
      <c r="C44" s="15">
        <v>536</v>
      </c>
      <c r="D44" s="15">
        <v>1111</v>
      </c>
      <c r="E44" s="3"/>
    </row>
    <row r="45" spans="1:5" x14ac:dyDescent="0.4">
      <c r="A45" s="4" t="s">
        <v>46</v>
      </c>
      <c r="B45" s="15">
        <v>547</v>
      </c>
      <c r="C45" s="15">
        <v>551</v>
      </c>
      <c r="D45" s="15">
        <v>1098</v>
      </c>
      <c r="E45" s="3"/>
    </row>
    <row r="46" spans="1:5" x14ac:dyDescent="0.4">
      <c r="A46" s="4" t="s">
        <v>47</v>
      </c>
      <c r="B46" s="15">
        <v>597</v>
      </c>
      <c r="C46" s="15">
        <v>537</v>
      </c>
      <c r="D46" s="15">
        <v>1134</v>
      </c>
      <c r="E46" s="3"/>
    </row>
    <row r="47" spans="1:5" x14ac:dyDescent="0.4">
      <c r="A47" s="4" t="s">
        <v>48</v>
      </c>
      <c r="B47" s="15">
        <v>619</v>
      </c>
      <c r="C47" s="15">
        <v>608</v>
      </c>
      <c r="D47" s="15">
        <v>1227</v>
      </c>
      <c r="E47" s="3"/>
    </row>
    <row r="48" spans="1:5" x14ac:dyDescent="0.4">
      <c r="A48" s="4" t="s">
        <v>49</v>
      </c>
      <c r="B48" s="15">
        <v>615</v>
      </c>
      <c r="C48" s="15">
        <v>579</v>
      </c>
      <c r="D48" s="15">
        <v>1194</v>
      </c>
      <c r="E48" s="3"/>
    </row>
    <row r="49" spans="1:5" x14ac:dyDescent="0.4">
      <c r="A49" s="4" t="s">
        <v>50</v>
      </c>
      <c r="B49" s="15">
        <v>730</v>
      </c>
      <c r="C49" s="15">
        <v>649</v>
      </c>
      <c r="D49" s="15">
        <v>1379</v>
      </c>
      <c r="E49" s="3"/>
    </row>
    <row r="50" spans="1:5" x14ac:dyDescent="0.4">
      <c r="A50" s="4" t="s">
        <v>51</v>
      </c>
      <c r="B50" s="15">
        <v>729</v>
      </c>
      <c r="C50" s="15">
        <v>693</v>
      </c>
      <c r="D50" s="15">
        <v>1422</v>
      </c>
      <c r="E50" s="3"/>
    </row>
    <row r="51" spans="1:5" x14ac:dyDescent="0.4">
      <c r="A51" s="4" t="s">
        <v>52</v>
      </c>
      <c r="B51" s="15">
        <v>815</v>
      </c>
      <c r="C51" s="15">
        <v>729</v>
      </c>
      <c r="D51" s="15">
        <v>1544</v>
      </c>
      <c r="E51" s="3"/>
    </row>
    <row r="52" spans="1:5" x14ac:dyDescent="0.4">
      <c r="A52" s="4" t="s">
        <v>53</v>
      </c>
      <c r="B52" s="15">
        <v>863</v>
      </c>
      <c r="C52" s="15">
        <v>762</v>
      </c>
      <c r="D52" s="15">
        <v>1625</v>
      </c>
      <c r="E52" s="3"/>
    </row>
    <row r="53" spans="1:5" x14ac:dyDescent="0.4">
      <c r="A53" s="4" t="s">
        <v>54</v>
      </c>
      <c r="B53" s="15">
        <v>805</v>
      </c>
      <c r="C53" s="15">
        <v>756</v>
      </c>
      <c r="D53" s="15">
        <v>1561</v>
      </c>
      <c r="E53" s="3"/>
    </row>
    <row r="54" spans="1:5" x14ac:dyDescent="0.4">
      <c r="A54" s="4" t="s">
        <v>55</v>
      </c>
      <c r="B54" s="15">
        <v>738</v>
      </c>
      <c r="C54" s="15">
        <v>705</v>
      </c>
      <c r="D54" s="15">
        <v>1443</v>
      </c>
      <c r="E54" s="3"/>
    </row>
    <row r="55" spans="1:5" x14ac:dyDescent="0.4">
      <c r="A55" s="4" t="s">
        <v>56</v>
      </c>
      <c r="B55" s="15">
        <v>739</v>
      </c>
      <c r="C55" s="15">
        <v>666</v>
      </c>
      <c r="D55" s="15">
        <v>1405</v>
      </c>
      <c r="E55" s="3"/>
    </row>
    <row r="56" spans="1:5" x14ac:dyDescent="0.4">
      <c r="A56" s="4" t="s">
        <v>57</v>
      </c>
      <c r="B56" s="15">
        <v>690</v>
      </c>
      <c r="C56" s="15">
        <v>613</v>
      </c>
      <c r="D56" s="15">
        <v>1303</v>
      </c>
      <c r="E56" s="3"/>
    </row>
    <row r="57" spans="1:5" x14ac:dyDescent="0.4">
      <c r="A57" s="4" t="s">
        <v>58</v>
      </c>
      <c r="B57" s="15">
        <v>705</v>
      </c>
      <c r="C57" s="15">
        <v>615</v>
      </c>
      <c r="D57" s="15">
        <v>1320</v>
      </c>
      <c r="E57" s="3"/>
    </row>
    <row r="58" spans="1:5" x14ac:dyDescent="0.4">
      <c r="A58" s="4" t="s">
        <v>59</v>
      </c>
      <c r="B58" s="15">
        <v>616</v>
      </c>
      <c r="C58" s="15">
        <v>512</v>
      </c>
      <c r="D58" s="15">
        <v>1128</v>
      </c>
      <c r="E58" s="3"/>
    </row>
    <row r="59" spans="1:5" x14ac:dyDescent="0.4">
      <c r="A59" s="4" t="s">
        <v>60</v>
      </c>
      <c r="B59" s="15">
        <v>550</v>
      </c>
      <c r="C59" s="15">
        <v>440</v>
      </c>
      <c r="D59" s="15">
        <v>990</v>
      </c>
      <c r="E59" s="3"/>
    </row>
    <row r="60" spans="1:5" x14ac:dyDescent="0.4">
      <c r="A60" s="4" t="s">
        <v>61</v>
      </c>
      <c r="B60" s="15">
        <v>528</v>
      </c>
      <c r="C60" s="15">
        <v>514</v>
      </c>
      <c r="D60" s="15">
        <v>1042</v>
      </c>
      <c r="E60" s="3"/>
    </row>
    <row r="61" spans="1:5" x14ac:dyDescent="0.4">
      <c r="A61" s="4" t="s">
        <v>62</v>
      </c>
      <c r="B61" s="15">
        <v>478</v>
      </c>
      <c r="C61" s="15">
        <v>480</v>
      </c>
      <c r="D61" s="15">
        <v>958</v>
      </c>
      <c r="E61" s="3"/>
    </row>
    <row r="62" spans="1:5" x14ac:dyDescent="0.4">
      <c r="A62" s="4" t="s">
        <v>63</v>
      </c>
      <c r="B62" s="15">
        <v>488</v>
      </c>
      <c r="C62" s="15">
        <v>440</v>
      </c>
      <c r="D62" s="15">
        <v>928</v>
      </c>
      <c r="E62" s="3"/>
    </row>
    <row r="63" spans="1:5" x14ac:dyDescent="0.4">
      <c r="A63" s="4" t="s">
        <v>64</v>
      </c>
      <c r="B63" s="15">
        <v>450</v>
      </c>
      <c r="C63" s="15">
        <v>417</v>
      </c>
      <c r="D63" s="15">
        <v>867</v>
      </c>
      <c r="E63" s="3"/>
    </row>
    <row r="64" spans="1:5" x14ac:dyDescent="0.4">
      <c r="A64" s="4" t="s">
        <v>65</v>
      </c>
      <c r="B64" s="15">
        <v>413</v>
      </c>
      <c r="C64" s="15">
        <v>394</v>
      </c>
      <c r="D64" s="15">
        <v>807</v>
      </c>
      <c r="E64" s="3"/>
    </row>
    <row r="65" spans="1:5" x14ac:dyDescent="0.4">
      <c r="A65" s="4" t="s">
        <v>66</v>
      </c>
      <c r="B65" s="15">
        <v>417</v>
      </c>
      <c r="C65" s="15">
        <v>390</v>
      </c>
      <c r="D65" s="15">
        <v>807</v>
      </c>
      <c r="E65" s="3"/>
    </row>
    <row r="66" spans="1:5" x14ac:dyDescent="0.4">
      <c r="A66" s="4" t="s">
        <v>67</v>
      </c>
      <c r="B66" s="15">
        <v>433</v>
      </c>
      <c r="C66" s="15">
        <v>401</v>
      </c>
      <c r="D66" s="15">
        <v>834</v>
      </c>
      <c r="E66" s="3"/>
    </row>
    <row r="67" spans="1:5" x14ac:dyDescent="0.4">
      <c r="A67" s="4" t="s">
        <v>68</v>
      </c>
      <c r="B67" s="15">
        <v>391</v>
      </c>
      <c r="C67" s="15">
        <v>395</v>
      </c>
      <c r="D67" s="15">
        <v>786</v>
      </c>
      <c r="E67" s="3"/>
    </row>
    <row r="68" spans="1:5" x14ac:dyDescent="0.4">
      <c r="A68" s="4" t="s">
        <v>69</v>
      </c>
      <c r="B68" s="15">
        <v>397</v>
      </c>
      <c r="C68" s="15">
        <v>402</v>
      </c>
      <c r="D68" s="15">
        <v>799</v>
      </c>
      <c r="E68" s="3"/>
    </row>
    <row r="69" spans="1:5" x14ac:dyDescent="0.4">
      <c r="A69" s="4" t="s">
        <v>70</v>
      </c>
      <c r="B69" s="15">
        <v>374</v>
      </c>
      <c r="C69" s="15">
        <v>412</v>
      </c>
      <c r="D69" s="15">
        <v>786</v>
      </c>
      <c r="E69" s="3"/>
    </row>
    <row r="70" spans="1:5" x14ac:dyDescent="0.4">
      <c r="A70" s="4" t="s">
        <v>71</v>
      </c>
      <c r="B70" s="15">
        <v>436</v>
      </c>
      <c r="C70" s="15">
        <v>450</v>
      </c>
      <c r="D70" s="15">
        <v>886</v>
      </c>
      <c r="E70" s="3"/>
    </row>
    <row r="71" spans="1:5" x14ac:dyDescent="0.4">
      <c r="A71" s="4" t="s">
        <v>72</v>
      </c>
      <c r="B71" s="15">
        <v>379</v>
      </c>
      <c r="C71" s="15">
        <v>449</v>
      </c>
      <c r="D71" s="15">
        <v>828</v>
      </c>
      <c r="E71" s="3"/>
    </row>
    <row r="72" spans="1:5" x14ac:dyDescent="0.4">
      <c r="A72" s="4" t="s">
        <v>73</v>
      </c>
      <c r="B72" s="15">
        <v>409</v>
      </c>
      <c r="C72" s="15">
        <v>486</v>
      </c>
      <c r="D72" s="15">
        <v>895</v>
      </c>
      <c r="E72" s="3"/>
    </row>
    <row r="73" spans="1:5" x14ac:dyDescent="0.4">
      <c r="A73" s="4" t="s">
        <v>74</v>
      </c>
      <c r="B73" s="15">
        <v>485</v>
      </c>
      <c r="C73" s="15">
        <v>559</v>
      </c>
      <c r="D73" s="15">
        <v>1044</v>
      </c>
      <c r="E73" s="3"/>
    </row>
    <row r="74" spans="1:5" x14ac:dyDescent="0.4">
      <c r="A74" s="4" t="s">
        <v>75</v>
      </c>
      <c r="B74" s="15">
        <v>536</v>
      </c>
      <c r="C74" s="15">
        <v>582</v>
      </c>
      <c r="D74" s="15">
        <v>1118</v>
      </c>
      <c r="E74" s="3"/>
    </row>
    <row r="75" spans="1:5" x14ac:dyDescent="0.4">
      <c r="A75" s="4" t="s">
        <v>76</v>
      </c>
      <c r="B75" s="15">
        <v>589</v>
      </c>
      <c r="C75" s="15">
        <v>680</v>
      </c>
      <c r="D75" s="15">
        <v>1269</v>
      </c>
      <c r="E75" s="3"/>
    </row>
    <row r="76" spans="1:5" x14ac:dyDescent="0.4">
      <c r="A76" s="4" t="s">
        <v>77</v>
      </c>
      <c r="B76" s="15">
        <v>585</v>
      </c>
      <c r="C76" s="15">
        <v>755</v>
      </c>
      <c r="D76" s="15">
        <v>1340</v>
      </c>
      <c r="E76" s="3"/>
    </row>
    <row r="77" spans="1:5" x14ac:dyDescent="0.4">
      <c r="A77" s="4" t="s">
        <v>78</v>
      </c>
      <c r="B77" s="15">
        <v>663</v>
      </c>
      <c r="C77" s="15">
        <v>761</v>
      </c>
      <c r="D77" s="15">
        <v>1424</v>
      </c>
      <c r="E77" s="3"/>
    </row>
    <row r="78" spans="1:5" x14ac:dyDescent="0.4">
      <c r="A78" s="4" t="s">
        <v>79</v>
      </c>
      <c r="B78" s="15">
        <v>543</v>
      </c>
      <c r="C78" s="15">
        <v>652</v>
      </c>
      <c r="D78" s="15">
        <v>1195</v>
      </c>
      <c r="E78" s="3"/>
    </row>
    <row r="79" spans="1:5" x14ac:dyDescent="0.4">
      <c r="A79" s="4" t="s">
        <v>80</v>
      </c>
      <c r="B79" s="15">
        <v>316</v>
      </c>
      <c r="C79" s="15">
        <v>411</v>
      </c>
      <c r="D79" s="15">
        <v>727</v>
      </c>
      <c r="E79" s="3"/>
    </row>
    <row r="80" spans="1:5" x14ac:dyDescent="0.4">
      <c r="A80" s="4" t="s">
        <v>81</v>
      </c>
      <c r="B80" s="15">
        <v>389</v>
      </c>
      <c r="C80" s="15">
        <v>544</v>
      </c>
      <c r="D80" s="15">
        <v>933</v>
      </c>
      <c r="E80" s="3"/>
    </row>
    <row r="81" spans="1:5" x14ac:dyDescent="0.4">
      <c r="A81" s="4" t="s">
        <v>82</v>
      </c>
      <c r="B81" s="15">
        <v>475</v>
      </c>
      <c r="C81" s="15">
        <v>572</v>
      </c>
      <c r="D81" s="15">
        <v>1047</v>
      </c>
      <c r="E81" s="3"/>
    </row>
    <row r="82" spans="1:5" x14ac:dyDescent="0.4">
      <c r="A82" s="4" t="s">
        <v>83</v>
      </c>
      <c r="B82" s="15">
        <v>423</v>
      </c>
      <c r="C82" s="15">
        <v>619</v>
      </c>
      <c r="D82" s="15">
        <v>1042</v>
      </c>
      <c r="E82" s="3"/>
    </row>
    <row r="83" spans="1:5" x14ac:dyDescent="0.4">
      <c r="A83" s="4" t="s">
        <v>84</v>
      </c>
      <c r="B83" s="15">
        <v>491</v>
      </c>
      <c r="C83" s="15">
        <v>583</v>
      </c>
      <c r="D83" s="15">
        <v>1074</v>
      </c>
      <c r="E83" s="3"/>
    </row>
    <row r="84" spans="1:5" x14ac:dyDescent="0.4">
      <c r="A84" s="4" t="s">
        <v>85</v>
      </c>
      <c r="B84" s="15">
        <v>391</v>
      </c>
      <c r="C84" s="15">
        <v>522</v>
      </c>
      <c r="D84" s="15">
        <v>913</v>
      </c>
      <c r="E84" s="3"/>
    </row>
    <row r="85" spans="1:5" x14ac:dyDescent="0.4">
      <c r="A85" s="4" t="s">
        <v>86</v>
      </c>
      <c r="B85" s="15">
        <v>330</v>
      </c>
      <c r="C85" s="15">
        <v>419</v>
      </c>
      <c r="D85" s="15">
        <v>749</v>
      </c>
      <c r="E85" s="3"/>
    </row>
    <row r="86" spans="1:5" x14ac:dyDescent="0.4">
      <c r="A86" s="4" t="s">
        <v>87</v>
      </c>
      <c r="B86" s="15">
        <v>274</v>
      </c>
      <c r="C86" s="15">
        <v>344</v>
      </c>
      <c r="D86" s="15">
        <v>618</v>
      </c>
      <c r="E86" s="3"/>
    </row>
    <row r="87" spans="1:5" x14ac:dyDescent="0.4">
      <c r="A87" s="4" t="s">
        <v>88</v>
      </c>
      <c r="B87" s="15">
        <v>251</v>
      </c>
      <c r="C87" s="15">
        <v>355</v>
      </c>
      <c r="D87" s="15">
        <v>606</v>
      </c>
      <c r="E87" s="3"/>
    </row>
    <row r="88" spans="1:5" x14ac:dyDescent="0.4">
      <c r="A88" s="4" t="s">
        <v>89</v>
      </c>
      <c r="B88" s="15">
        <v>230</v>
      </c>
      <c r="C88" s="15">
        <v>309</v>
      </c>
      <c r="D88" s="15">
        <v>539</v>
      </c>
      <c r="E88" s="3"/>
    </row>
    <row r="89" spans="1:5" x14ac:dyDescent="0.4">
      <c r="A89" s="4" t="s">
        <v>90</v>
      </c>
      <c r="B89" s="15">
        <v>221</v>
      </c>
      <c r="C89" s="15">
        <v>291</v>
      </c>
      <c r="D89" s="15">
        <v>512</v>
      </c>
      <c r="E89" s="3"/>
    </row>
    <row r="90" spans="1:5" x14ac:dyDescent="0.4">
      <c r="A90" s="4" t="s">
        <v>91</v>
      </c>
      <c r="B90" s="15">
        <v>142</v>
      </c>
      <c r="C90" s="15">
        <v>230</v>
      </c>
      <c r="D90" s="15">
        <v>372</v>
      </c>
      <c r="E90" s="3"/>
    </row>
    <row r="91" spans="1:5" x14ac:dyDescent="0.4">
      <c r="A91" s="4" t="s">
        <v>92</v>
      </c>
      <c r="B91" s="15">
        <v>97</v>
      </c>
      <c r="C91" s="15">
        <v>231</v>
      </c>
      <c r="D91" s="15">
        <v>328</v>
      </c>
      <c r="E91" s="3"/>
    </row>
    <row r="92" spans="1:5" x14ac:dyDescent="0.4">
      <c r="A92" s="4" t="s">
        <v>93</v>
      </c>
      <c r="B92" s="15">
        <v>91</v>
      </c>
      <c r="C92" s="15">
        <v>187</v>
      </c>
      <c r="D92" s="15">
        <v>278</v>
      </c>
      <c r="E92" s="3"/>
    </row>
    <row r="93" spans="1:5" x14ac:dyDescent="0.4">
      <c r="A93" s="4" t="s">
        <v>94</v>
      </c>
      <c r="B93" s="15">
        <v>82</v>
      </c>
      <c r="C93" s="15">
        <v>158</v>
      </c>
      <c r="D93" s="15">
        <v>240</v>
      </c>
      <c r="E93" s="3"/>
    </row>
    <row r="94" spans="1:5" x14ac:dyDescent="0.4">
      <c r="A94" s="4" t="s">
        <v>95</v>
      </c>
      <c r="B94" s="15">
        <v>53</v>
      </c>
      <c r="C94" s="15">
        <v>127</v>
      </c>
      <c r="D94" s="15">
        <v>180</v>
      </c>
      <c r="E94" s="3"/>
    </row>
    <row r="95" spans="1:5" x14ac:dyDescent="0.4">
      <c r="A95" s="4" t="s">
        <v>96</v>
      </c>
      <c r="B95" s="15">
        <v>33</v>
      </c>
      <c r="C95" s="15">
        <v>105</v>
      </c>
      <c r="D95" s="15">
        <v>138</v>
      </c>
      <c r="E95" s="3"/>
    </row>
    <row r="96" spans="1:5" x14ac:dyDescent="0.4">
      <c r="A96" s="4" t="s">
        <v>97</v>
      </c>
      <c r="B96" s="15">
        <v>30</v>
      </c>
      <c r="C96" s="15">
        <v>90</v>
      </c>
      <c r="D96" s="15">
        <v>120</v>
      </c>
      <c r="E96" s="3"/>
    </row>
    <row r="97" spans="1:5" x14ac:dyDescent="0.4">
      <c r="A97" s="4" t="s">
        <v>98</v>
      </c>
      <c r="B97" s="15">
        <v>24</v>
      </c>
      <c r="C97" s="15">
        <v>62</v>
      </c>
      <c r="D97" s="15">
        <v>86</v>
      </c>
      <c r="E97" s="3"/>
    </row>
    <row r="98" spans="1:5" x14ac:dyDescent="0.4">
      <c r="A98" s="4" t="s">
        <v>99</v>
      </c>
      <c r="B98" s="15">
        <v>17</v>
      </c>
      <c r="C98" s="15">
        <v>56</v>
      </c>
      <c r="D98" s="15">
        <v>73</v>
      </c>
      <c r="E98" s="3"/>
    </row>
    <row r="99" spans="1:5" x14ac:dyDescent="0.4">
      <c r="A99" s="4" t="s">
        <v>100</v>
      </c>
      <c r="B99" s="15">
        <v>6</v>
      </c>
      <c r="C99" s="15">
        <v>32</v>
      </c>
      <c r="D99" s="15">
        <v>38</v>
      </c>
      <c r="E99" s="3"/>
    </row>
    <row r="100" spans="1:5" x14ac:dyDescent="0.4">
      <c r="A100" s="4" t="s">
        <v>101</v>
      </c>
      <c r="B100" s="15">
        <v>8</v>
      </c>
      <c r="C100" s="15">
        <v>29</v>
      </c>
      <c r="D100" s="15">
        <v>37</v>
      </c>
      <c r="E100" s="3"/>
    </row>
    <row r="101" spans="1:5" x14ac:dyDescent="0.4">
      <c r="A101" s="4" t="s">
        <v>102</v>
      </c>
      <c r="B101" s="15">
        <v>1</v>
      </c>
      <c r="C101" s="15">
        <v>24</v>
      </c>
      <c r="D101" s="15">
        <v>25</v>
      </c>
      <c r="E101" s="3"/>
    </row>
    <row r="102" spans="1:5" x14ac:dyDescent="0.4">
      <c r="A102" s="4" t="s">
        <v>103</v>
      </c>
      <c r="B102" s="15">
        <v>0</v>
      </c>
      <c r="C102" s="15">
        <v>16</v>
      </c>
      <c r="D102" s="15">
        <v>16</v>
      </c>
      <c r="E102" s="3"/>
    </row>
    <row r="103" spans="1:5" x14ac:dyDescent="0.4">
      <c r="A103" s="4" t="s">
        <v>104</v>
      </c>
      <c r="B103" s="15">
        <v>4</v>
      </c>
      <c r="C103" s="15">
        <v>18</v>
      </c>
      <c r="D103" s="15">
        <v>22</v>
      </c>
      <c r="E103" s="3"/>
    </row>
    <row r="104" spans="1:5" x14ac:dyDescent="0.4">
      <c r="A104" s="4" t="s">
        <v>105</v>
      </c>
      <c r="B104" s="15">
        <v>1</v>
      </c>
      <c r="C104" s="15">
        <v>6</v>
      </c>
      <c r="D104" s="15">
        <v>7</v>
      </c>
      <c r="E104" s="3"/>
    </row>
    <row r="105" spans="1:5" x14ac:dyDescent="0.4">
      <c r="A105" s="4" t="s">
        <v>106</v>
      </c>
      <c r="B105" s="15">
        <v>1</v>
      </c>
      <c r="C105" s="15">
        <v>9</v>
      </c>
      <c r="D105" s="15">
        <v>10</v>
      </c>
      <c r="E105" s="3"/>
    </row>
    <row r="106" spans="1:5" x14ac:dyDescent="0.4">
      <c r="A106" s="4" t="s">
        <v>107</v>
      </c>
      <c r="B106" s="15">
        <v>0</v>
      </c>
      <c r="C106" s="15">
        <v>0</v>
      </c>
      <c r="D106" s="15">
        <v>0</v>
      </c>
      <c r="E106" s="3"/>
    </row>
    <row r="107" spans="1:5" x14ac:dyDescent="0.4">
      <c r="A107" s="4" t="s">
        <v>108</v>
      </c>
      <c r="B107" s="15">
        <v>0</v>
      </c>
      <c r="C107" s="15">
        <v>1</v>
      </c>
      <c r="D107" s="15">
        <v>1</v>
      </c>
      <c r="E107" s="3"/>
    </row>
    <row r="108" spans="1:5" x14ac:dyDescent="0.4">
      <c r="A108" s="4" t="s">
        <v>109</v>
      </c>
      <c r="B108" s="15">
        <v>0</v>
      </c>
      <c r="C108" s="15">
        <v>0</v>
      </c>
      <c r="D108" s="15">
        <v>0</v>
      </c>
      <c r="E108" s="3"/>
    </row>
    <row r="109" spans="1:5" x14ac:dyDescent="0.4">
      <c r="A109" s="4" t="s">
        <v>127</v>
      </c>
      <c r="B109" s="15">
        <v>0</v>
      </c>
      <c r="C109" s="15">
        <v>1</v>
      </c>
      <c r="D109" s="15">
        <v>1</v>
      </c>
      <c r="E109" s="3"/>
    </row>
    <row r="110" spans="1:5" x14ac:dyDescent="0.4">
      <c r="A110" s="4" t="s">
        <v>110</v>
      </c>
      <c r="B110" s="15">
        <v>0</v>
      </c>
      <c r="C110" s="15">
        <v>0</v>
      </c>
      <c r="D110" s="15">
        <v>0</v>
      </c>
      <c r="E110" s="3"/>
    </row>
    <row r="111" spans="1:5" x14ac:dyDescent="0.4">
      <c r="A111" s="4" t="s">
        <v>111</v>
      </c>
      <c r="B111" s="15">
        <v>0</v>
      </c>
      <c r="C111" s="15">
        <v>0</v>
      </c>
      <c r="D111" s="15">
        <v>0</v>
      </c>
      <c r="E111" s="3"/>
    </row>
    <row r="112" spans="1:5" x14ac:dyDescent="0.4">
      <c r="A112" s="4" t="s">
        <v>112</v>
      </c>
      <c r="B112" s="15">
        <v>0</v>
      </c>
      <c r="C112" s="15">
        <v>0</v>
      </c>
      <c r="D112" s="15">
        <v>0</v>
      </c>
      <c r="E112" s="3"/>
    </row>
    <row r="113" spans="1:5" x14ac:dyDescent="0.4">
      <c r="A113" s="4" t="s">
        <v>113</v>
      </c>
      <c r="B113" s="15">
        <v>0</v>
      </c>
      <c r="C113" s="15">
        <v>0</v>
      </c>
      <c r="D113" s="15">
        <v>0</v>
      </c>
      <c r="E113" s="3"/>
    </row>
    <row r="114" spans="1:5" x14ac:dyDescent="0.4">
      <c r="A114" s="3"/>
      <c r="B114" s="5"/>
      <c r="C114" s="5"/>
      <c r="D114" s="5"/>
      <c r="E114" s="3"/>
    </row>
    <row r="115" spans="1:5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7"/>
    </row>
    <row r="116" spans="1:5" x14ac:dyDescent="0.4">
      <c r="A116" s="9" t="s">
        <v>114</v>
      </c>
      <c r="B116" s="19">
        <f>SUM(B3:B8)</f>
        <v>2224</v>
      </c>
      <c r="C116" s="17">
        <f>SUM(C3:C8)</f>
        <v>2199</v>
      </c>
      <c r="D116" s="15">
        <f>B116+C116</f>
        <v>4423</v>
      </c>
      <c r="E116" s="16"/>
    </row>
    <row r="117" spans="1:5" x14ac:dyDescent="0.4">
      <c r="A117" s="9" t="s">
        <v>115</v>
      </c>
      <c r="B117" s="19">
        <f>SUM(B9:B14)</f>
        <v>2190</v>
      </c>
      <c r="C117" s="19">
        <f>SUM(C9:C14)</f>
        <v>2109</v>
      </c>
      <c r="D117" s="15">
        <f>B117+C117</f>
        <v>4299</v>
      </c>
      <c r="E117" s="16"/>
    </row>
    <row r="118" spans="1:5" x14ac:dyDescent="0.4">
      <c r="A118" s="9" t="s">
        <v>116</v>
      </c>
      <c r="B118" s="19">
        <f>SUM(B15:B17)</f>
        <v>1096</v>
      </c>
      <c r="C118" s="19">
        <f>SUM(C15:C17)</f>
        <v>1095</v>
      </c>
      <c r="D118" s="15">
        <f>B118+C118</f>
        <v>2191</v>
      </c>
      <c r="E118" s="16"/>
    </row>
    <row r="119" spans="1:5" x14ac:dyDescent="0.4">
      <c r="A119" s="9" t="s">
        <v>117</v>
      </c>
      <c r="B119" s="19">
        <f>SUM(B116:B118)</f>
        <v>5510</v>
      </c>
      <c r="C119" s="19">
        <f>SUM(C116:C118)</f>
        <v>5403</v>
      </c>
      <c r="D119" s="19">
        <f>SUM(D116:D118)</f>
        <v>10913</v>
      </c>
      <c r="E119" s="18">
        <f>D119/D135</f>
        <v>0.12597688942246643</v>
      </c>
    </row>
    <row r="120" spans="1:5" x14ac:dyDescent="0.4">
      <c r="A120" s="3"/>
      <c r="B120" s="3"/>
      <c r="C120" s="3"/>
      <c r="D120" s="3"/>
      <c r="E120" s="3"/>
    </row>
    <row r="121" spans="1:5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5" x14ac:dyDescent="0.4">
      <c r="A122" s="4" t="s">
        <v>118</v>
      </c>
      <c r="B122" s="15">
        <f>SUM(B18:B20)</f>
        <v>1172</v>
      </c>
      <c r="C122" s="15">
        <f>SUM(C18:C20)</f>
        <v>1076</v>
      </c>
      <c r="D122" s="15">
        <f t="shared" ref="D122:D126" si="0">B122+C122</f>
        <v>2248</v>
      </c>
      <c r="E122" s="16"/>
    </row>
    <row r="123" spans="1:5" x14ac:dyDescent="0.4">
      <c r="A123" s="4" t="s">
        <v>119</v>
      </c>
      <c r="B123" s="15">
        <f>SUM(B21:B32)</f>
        <v>5877</v>
      </c>
      <c r="C123" s="15">
        <f>SUM(C21:C32)</f>
        <v>5583</v>
      </c>
      <c r="D123" s="15">
        <f t="shared" si="0"/>
        <v>11460</v>
      </c>
      <c r="E123" s="16"/>
    </row>
    <row r="124" spans="1:5" x14ac:dyDescent="0.4">
      <c r="A124" s="4" t="s">
        <v>120</v>
      </c>
      <c r="B124" s="15">
        <f>SUM(B33:B42)</f>
        <v>5393</v>
      </c>
      <c r="C124" s="15">
        <f>SUM(C33:C42)</f>
        <v>5289</v>
      </c>
      <c r="D124" s="15">
        <f t="shared" si="0"/>
        <v>10682</v>
      </c>
      <c r="E124" s="16"/>
    </row>
    <row r="125" spans="1:5" x14ac:dyDescent="0.4">
      <c r="A125" s="4" t="s">
        <v>121</v>
      </c>
      <c r="B125" s="15">
        <f>SUM(B43:B52)</f>
        <v>6663</v>
      </c>
      <c r="C125" s="15">
        <f>SUM(C43:C52)</f>
        <v>6166</v>
      </c>
      <c r="D125" s="15">
        <f t="shared" si="0"/>
        <v>12829</v>
      </c>
      <c r="E125" s="16"/>
    </row>
    <row r="126" spans="1:5" x14ac:dyDescent="0.4">
      <c r="A126" s="8" t="s">
        <v>122</v>
      </c>
      <c r="B126" s="15">
        <f>SUM(B53:B67)</f>
        <v>8441</v>
      </c>
      <c r="C126" s="15">
        <f>SUM(C53:C67)</f>
        <v>7738</v>
      </c>
      <c r="D126" s="15">
        <f t="shared" si="0"/>
        <v>16179</v>
      </c>
      <c r="E126" s="16"/>
    </row>
    <row r="127" spans="1:5" x14ac:dyDescent="0.4">
      <c r="A127" s="9" t="s">
        <v>123</v>
      </c>
      <c r="B127" s="17">
        <f>SUM(B122:B126)</f>
        <v>27546</v>
      </c>
      <c r="C127" s="17">
        <f>SUM(C122:C126)</f>
        <v>25852</v>
      </c>
      <c r="D127" s="17">
        <f>SUM(D122:D126)</f>
        <v>53398</v>
      </c>
      <c r="E127" s="18">
        <f>D127/D135</f>
        <v>0.61641289667193833</v>
      </c>
    </row>
    <row r="128" spans="1:5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4853</v>
      </c>
      <c r="C130" s="6">
        <f>SUM(C68:C77)</f>
        <v>5536</v>
      </c>
      <c r="D130" s="6">
        <f>SUM(D68:D77)</f>
        <v>10389</v>
      </c>
      <c r="E130" s="16"/>
    </row>
    <row r="131" spans="1:5" x14ac:dyDescent="0.4">
      <c r="A131" s="8" t="s">
        <v>133</v>
      </c>
      <c r="B131" s="6">
        <f>SUM(B78:B113)</f>
        <v>4924</v>
      </c>
      <c r="C131" s="6">
        <f>SUM(C78:C113)</f>
        <v>7003</v>
      </c>
      <c r="D131" s="6">
        <f>SUM(D78:D113)</f>
        <v>11927</v>
      </c>
      <c r="E131" s="16"/>
    </row>
    <row r="132" spans="1:5" x14ac:dyDescent="0.4">
      <c r="A132" s="9" t="s">
        <v>124</v>
      </c>
      <c r="B132" s="11">
        <f>SUM(B130:B131)</f>
        <v>9777</v>
      </c>
      <c r="C132" s="11">
        <f>SUM(C130:C131)</f>
        <v>12539</v>
      </c>
      <c r="D132" s="11">
        <f>SUM(B132:C132)</f>
        <v>22316</v>
      </c>
      <c r="E132" s="18">
        <f>D132/D135</f>
        <v>0.25761021390559524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15">
        <f>SUM(B3:B113)</f>
        <v>42833</v>
      </c>
      <c r="C135" s="15">
        <f>SUM(C3:C113)</f>
        <v>43794</v>
      </c>
      <c r="D135" s="15">
        <f>B135+C135</f>
        <v>86627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zoomScaleNormal="100" workbookViewId="0">
      <selection activeCell="B135" sqref="B135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134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21">
        <f>HLOOKUP(SUBSTITUTE(CONCATENATE(SUBSTITUTE(SUBSTITUTE(A3,"歳","")," ",""),"_男")," ",""),[2]データ貼り付けシート!$1:$2,2,FALSE)</f>
        <v>351</v>
      </c>
      <c r="C3" s="21">
        <f>HLOOKUP(SUBSTITUTE(CONCATENATE(SUBSTITUTE(SUBSTITUTE(A3,"歳","")," ",""),"_女")," ",""),[2]データ貼り付けシート!$1:$2,2,FALSE)</f>
        <v>365</v>
      </c>
      <c r="D3" s="21">
        <f>HLOOKUP(SUBSTITUTE(CONCATENATE(SUBSTITUTE(SUBSTITUTE(A3,"歳","")," ",""),"_全体")," ",""),[2]データ貼り付けシート!$1:$2,2,FALSE)</f>
        <v>716</v>
      </c>
      <c r="E3" s="3"/>
    </row>
    <row r="4" spans="1:7" x14ac:dyDescent="0.4">
      <c r="A4" s="4" t="s">
        <v>5</v>
      </c>
      <c r="B4" s="21">
        <f>HLOOKUP(SUBSTITUTE(CONCATENATE(SUBSTITUTE(SUBSTITUTE(A4,"歳","")," ",""),"_男")," ",""),[2]データ貼り付けシート!$1:$2,2,FALSE)</f>
        <v>353</v>
      </c>
      <c r="C4" s="21">
        <f>HLOOKUP(SUBSTITUTE(CONCATENATE(SUBSTITUTE(SUBSTITUTE(A4,"歳","")," ",""),"_女")," ",""),[2]データ貼り付けシート!$1:$2,2,FALSE)</f>
        <v>375</v>
      </c>
      <c r="D4" s="21">
        <f>HLOOKUP(SUBSTITUTE(CONCATENATE(SUBSTITUTE(SUBSTITUTE(A4,"歳","")," ",""),"_全体")," ",""),[2]データ貼り付けシート!$1:$2,2,FALSE)</f>
        <v>728</v>
      </c>
      <c r="E4" s="3"/>
    </row>
    <row r="5" spans="1:7" x14ac:dyDescent="0.4">
      <c r="A5" s="4" t="s">
        <v>6</v>
      </c>
      <c r="B5" s="21">
        <f>HLOOKUP(SUBSTITUTE(CONCATENATE(SUBSTITUTE(SUBSTITUTE(A5,"歳","")," ",""),"_男")," ",""),[2]データ貼り付けシート!$1:$2,2,FALSE)</f>
        <v>348</v>
      </c>
      <c r="C5" s="21">
        <f>HLOOKUP(SUBSTITUTE(CONCATENATE(SUBSTITUTE(SUBSTITUTE(A5,"歳","")," ",""),"_女")," ",""),[2]データ貼り付けシート!$1:$2,2,FALSE)</f>
        <v>378</v>
      </c>
      <c r="D5" s="21">
        <f>HLOOKUP(SUBSTITUTE(CONCATENATE(SUBSTITUTE(SUBSTITUTE(A5,"歳","")," ",""),"_全体")," ",""),[2]データ貼り付けシート!$1:$2,2,FALSE)</f>
        <v>726</v>
      </c>
      <c r="E5" s="3"/>
    </row>
    <row r="6" spans="1:7" x14ac:dyDescent="0.4">
      <c r="A6" s="4" t="s">
        <v>7</v>
      </c>
      <c r="B6" s="21">
        <f>HLOOKUP(SUBSTITUTE(CONCATENATE(SUBSTITUTE(SUBSTITUTE(A6,"歳","")," ",""),"_男")," ",""),[2]データ貼り付けシート!$1:$2,2,FALSE)</f>
        <v>390</v>
      </c>
      <c r="C6" s="21">
        <f>HLOOKUP(SUBSTITUTE(CONCATENATE(SUBSTITUTE(SUBSTITUTE(A6,"歳","")," ",""),"_女")," ",""),[2]データ貼り付けシート!$1:$2,2,FALSE)</f>
        <v>343</v>
      </c>
      <c r="D6" s="21">
        <f>HLOOKUP(SUBSTITUTE(CONCATENATE(SUBSTITUTE(SUBSTITUTE(A6,"歳","")," ",""),"_全体")," ",""),[2]データ貼り付けシート!$1:$2,2,FALSE)</f>
        <v>733</v>
      </c>
      <c r="E6" s="3"/>
    </row>
    <row r="7" spans="1:7" x14ac:dyDescent="0.4">
      <c r="A7" s="4" t="s">
        <v>8</v>
      </c>
      <c r="B7" s="21">
        <f>HLOOKUP(SUBSTITUTE(CONCATENATE(SUBSTITUTE(SUBSTITUTE(A7,"歳","")," ",""),"_男")," ",""),[2]データ貼り付けシート!$1:$2,2,FALSE)</f>
        <v>372</v>
      </c>
      <c r="C7" s="21">
        <f>HLOOKUP(SUBSTITUTE(CONCATENATE(SUBSTITUTE(SUBSTITUTE(A7,"歳","")," ",""),"_女")," ",""),[2]データ貼り付けシート!$1:$2,2,FALSE)</f>
        <v>405</v>
      </c>
      <c r="D7" s="21">
        <f>HLOOKUP(SUBSTITUTE(CONCATENATE(SUBSTITUTE(SUBSTITUTE(A7,"歳","")," ",""),"_全体")," ",""),[2]データ貼り付けシート!$1:$2,2,FALSE)</f>
        <v>777</v>
      </c>
      <c r="E7" s="3"/>
    </row>
    <row r="8" spans="1:7" x14ac:dyDescent="0.4">
      <c r="A8" s="4" t="s">
        <v>9</v>
      </c>
      <c r="B8" s="21">
        <f>HLOOKUP(SUBSTITUTE(CONCATENATE(SUBSTITUTE(SUBSTITUTE(A8,"歳","")," ",""),"_男")," ",""),[2]データ貼り付けシート!$1:$2,2,FALSE)</f>
        <v>379</v>
      </c>
      <c r="C8" s="21">
        <f>HLOOKUP(SUBSTITUTE(CONCATENATE(SUBSTITUTE(SUBSTITUTE(A8,"歳","")," ",""),"_女")," ",""),[2]データ貼り付けシート!$1:$2,2,FALSE)</f>
        <v>326</v>
      </c>
      <c r="D8" s="21">
        <f>HLOOKUP(SUBSTITUTE(CONCATENATE(SUBSTITUTE(SUBSTITUTE(A8,"歳","")," ",""),"_全体")," ",""),[2]データ貼り付けシート!$1:$2,2,FALSE)</f>
        <v>705</v>
      </c>
      <c r="E8" s="3"/>
    </row>
    <row r="9" spans="1:7" x14ac:dyDescent="0.4">
      <c r="A9" s="4" t="s">
        <v>10</v>
      </c>
      <c r="B9" s="21">
        <f>HLOOKUP(SUBSTITUTE(CONCATENATE(SUBSTITUTE(SUBSTITUTE(A9,"歳","")," ",""),"_男")," ",""),[2]データ貼り付けシート!$1:$2,2,FALSE)</f>
        <v>420</v>
      </c>
      <c r="C9" s="21">
        <f>HLOOKUP(SUBSTITUTE(CONCATENATE(SUBSTITUTE(SUBSTITUTE(A9,"歳","")," ",""),"_女")," ",""),[2]データ貼り付けシート!$1:$2,2,FALSE)</f>
        <v>366</v>
      </c>
      <c r="D9" s="21">
        <f>HLOOKUP(SUBSTITUTE(CONCATENATE(SUBSTITUTE(SUBSTITUTE(A9,"歳","")," ",""),"_全体")," ",""),[2]データ貼り付けシート!$1:$2,2,FALSE)</f>
        <v>786</v>
      </c>
      <c r="E9" s="3"/>
    </row>
    <row r="10" spans="1:7" x14ac:dyDescent="0.4">
      <c r="A10" s="4" t="s">
        <v>11</v>
      </c>
      <c r="B10" s="21">
        <f>HLOOKUP(SUBSTITUTE(CONCATENATE(SUBSTITUTE(SUBSTITUTE(A10,"歳","")," ",""),"_男")," ",""),[2]データ貼り付けシート!$1:$2,2,FALSE)</f>
        <v>341</v>
      </c>
      <c r="C10" s="21">
        <f>HLOOKUP(SUBSTITUTE(CONCATENATE(SUBSTITUTE(SUBSTITUTE(A10,"歳","")," ",""),"_女")," ",""),[2]データ貼り付けシート!$1:$2,2,FALSE)</f>
        <v>347</v>
      </c>
      <c r="D10" s="21">
        <f>HLOOKUP(SUBSTITUTE(CONCATENATE(SUBSTITUTE(SUBSTITUTE(A10,"歳","")," ",""),"_全体")," ",""),[2]データ貼り付けシート!$1:$2,2,FALSE)</f>
        <v>688</v>
      </c>
      <c r="E10" s="3"/>
    </row>
    <row r="11" spans="1:7" x14ac:dyDescent="0.4">
      <c r="A11" s="4" t="s">
        <v>12</v>
      </c>
      <c r="B11" s="21">
        <f>HLOOKUP(SUBSTITUTE(CONCATENATE(SUBSTITUTE(SUBSTITUTE(A11,"歳","")," ",""),"_男")," ",""),[2]データ貼り付けシート!$1:$2,2,FALSE)</f>
        <v>350</v>
      </c>
      <c r="C11" s="21">
        <f>HLOOKUP(SUBSTITUTE(CONCATENATE(SUBSTITUTE(SUBSTITUTE(A11,"歳","")," ",""),"_女")," ",""),[2]データ貼り付けシート!$1:$2,2,FALSE)</f>
        <v>360</v>
      </c>
      <c r="D11" s="21">
        <f>HLOOKUP(SUBSTITUTE(CONCATENATE(SUBSTITUTE(SUBSTITUTE(A11,"歳","")," ",""),"_全体")," ",""),[2]データ貼り付けシート!$1:$2,2,FALSE)</f>
        <v>710</v>
      </c>
      <c r="E11" s="3"/>
    </row>
    <row r="12" spans="1:7" x14ac:dyDescent="0.4">
      <c r="A12" s="4" t="s">
        <v>13</v>
      </c>
      <c r="B12" s="21">
        <f>HLOOKUP(SUBSTITUTE(CONCATENATE(SUBSTITUTE(SUBSTITUTE(A12,"歳","")," ",""),"_男")," ",""),[2]データ貼り付けシート!$1:$2,2,FALSE)</f>
        <v>362</v>
      </c>
      <c r="C12" s="21">
        <f>HLOOKUP(SUBSTITUTE(CONCATENATE(SUBSTITUTE(SUBSTITUTE(A12,"歳","")," ",""),"_女")," ",""),[2]データ貼り付けシート!$1:$2,2,FALSE)</f>
        <v>301</v>
      </c>
      <c r="D12" s="21">
        <f>HLOOKUP(SUBSTITUTE(CONCATENATE(SUBSTITUTE(SUBSTITUTE(A12,"歳","")," ",""),"_全体")," ",""),[2]データ貼り付けシート!$1:$2,2,FALSE)</f>
        <v>663</v>
      </c>
      <c r="E12" s="3"/>
    </row>
    <row r="13" spans="1:7" x14ac:dyDescent="0.4">
      <c r="A13" s="4" t="s">
        <v>14</v>
      </c>
      <c r="B13" s="21">
        <f>HLOOKUP(SUBSTITUTE(CONCATENATE(SUBSTITUTE(SUBSTITUTE(A13,"歳","")," ",""),"_男")," ",""),[2]データ貼り付けシート!$1:$2,2,FALSE)</f>
        <v>351</v>
      </c>
      <c r="C13" s="21">
        <f>HLOOKUP(SUBSTITUTE(CONCATENATE(SUBSTITUTE(SUBSTITUTE(A13,"歳","")," ",""),"_女")," ",""),[2]データ貼り付けシート!$1:$2,2,FALSE)</f>
        <v>391</v>
      </c>
      <c r="D13" s="21">
        <f>HLOOKUP(SUBSTITUTE(CONCATENATE(SUBSTITUTE(SUBSTITUTE(A13,"歳","")," ",""),"_全体")," ",""),[2]データ貼り付けシート!$1:$2,2,FALSE)</f>
        <v>742</v>
      </c>
      <c r="E13" s="3"/>
    </row>
    <row r="14" spans="1:7" x14ac:dyDescent="0.4">
      <c r="A14" s="4" t="s">
        <v>15</v>
      </c>
      <c r="B14" s="21">
        <f>HLOOKUP(SUBSTITUTE(CONCATENATE(SUBSTITUTE(SUBSTITUTE(A14,"歳","")," ",""),"_男")," ",""),[2]データ貼り付けシート!$1:$2,2,FALSE)</f>
        <v>363</v>
      </c>
      <c r="C14" s="21">
        <f>HLOOKUP(SUBSTITUTE(CONCATENATE(SUBSTITUTE(SUBSTITUTE(A14,"歳","")," ",""),"_女")," ",""),[2]データ貼り付けシート!$1:$2,2,FALSE)</f>
        <v>331</v>
      </c>
      <c r="D14" s="21">
        <f>HLOOKUP(SUBSTITUTE(CONCATENATE(SUBSTITUTE(SUBSTITUTE(A14,"歳","")," ",""),"_全体")," ",""),[2]データ貼り付けシート!$1:$2,2,FALSE)</f>
        <v>694</v>
      </c>
      <c r="E14" s="3"/>
    </row>
    <row r="15" spans="1:7" x14ac:dyDescent="0.4">
      <c r="A15" s="4" t="s">
        <v>16</v>
      </c>
      <c r="B15" s="21">
        <f>HLOOKUP(SUBSTITUTE(CONCATENATE(SUBSTITUTE(SUBSTITUTE(A15,"歳","")," ",""),"_男")," ",""),[2]データ貼り付けシート!$1:$2,2,FALSE)</f>
        <v>392</v>
      </c>
      <c r="C15" s="21">
        <f>HLOOKUP(SUBSTITUTE(CONCATENATE(SUBSTITUTE(SUBSTITUTE(A15,"歳","")," ",""),"_女")," ",""),[2]データ貼り付けシート!$1:$2,2,FALSE)</f>
        <v>360</v>
      </c>
      <c r="D15" s="21">
        <f>HLOOKUP(SUBSTITUTE(CONCATENATE(SUBSTITUTE(SUBSTITUTE(A15,"歳","")," ",""),"_全体")," ",""),[2]データ貼り付けシート!$1:$2,2,FALSE)</f>
        <v>752</v>
      </c>
      <c r="E15" s="3"/>
    </row>
    <row r="16" spans="1:7" x14ac:dyDescent="0.4">
      <c r="A16" s="4" t="s">
        <v>17</v>
      </c>
      <c r="B16" s="21">
        <f>HLOOKUP(SUBSTITUTE(CONCATENATE(SUBSTITUTE(SUBSTITUTE(A16,"歳","")," ",""),"_男")," ",""),[2]データ貼り付けシート!$1:$2,2,FALSE)</f>
        <v>362</v>
      </c>
      <c r="C16" s="21">
        <f>HLOOKUP(SUBSTITUTE(CONCATENATE(SUBSTITUTE(SUBSTITUTE(A16,"歳","")," ",""),"_女")," ",""),[2]データ貼り付けシート!$1:$2,2,FALSE)</f>
        <v>352</v>
      </c>
      <c r="D16" s="21">
        <f>HLOOKUP(SUBSTITUTE(CONCATENATE(SUBSTITUTE(SUBSTITUTE(A16,"歳","")," ",""),"_全体")," ",""),[2]データ貼り付けシート!$1:$2,2,FALSE)</f>
        <v>714</v>
      </c>
      <c r="E16" s="3"/>
    </row>
    <row r="17" spans="1:5" x14ac:dyDescent="0.4">
      <c r="A17" s="4" t="s">
        <v>18</v>
      </c>
      <c r="B17" s="21">
        <f>HLOOKUP(SUBSTITUTE(CONCATENATE(SUBSTITUTE(SUBSTITUTE(A17,"歳","")," ",""),"_男")," ",""),[2]データ貼り付けシート!$1:$2,2,FALSE)</f>
        <v>341</v>
      </c>
      <c r="C17" s="21">
        <f>HLOOKUP(SUBSTITUTE(CONCATENATE(SUBSTITUTE(SUBSTITUTE(A17,"歳","")," ",""),"_女")," ",""),[2]データ貼り付けシート!$1:$2,2,FALSE)</f>
        <v>377</v>
      </c>
      <c r="D17" s="21">
        <f>HLOOKUP(SUBSTITUTE(CONCATENATE(SUBSTITUTE(SUBSTITUTE(A17,"歳","")," ",""),"_全体")," ",""),[2]データ貼り付けシート!$1:$2,2,FALSE)</f>
        <v>718</v>
      </c>
      <c r="E17" s="3"/>
    </row>
    <row r="18" spans="1:5" x14ac:dyDescent="0.4">
      <c r="A18" s="4" t="s">
        <v>19</v>
      </c>
      <c r="B18" s="21">
        <f>HLOOKUP(SUBSTITUTE(CONCATENATE(SUBSTITUTE(SUBSTITUTE(A18,"歳","")," ",""),"_男")," ",""),[2]データ貼り付けシート!$1:$2,2,FALSE)</f>
        <v>388</v>
      </c>
      <c r="C18" s="21">
        <f>HLOOKUP(SUBSTITUTE(CONCATENATE(SUBSTITUTE(SUBSTITUTE(A18,"歳","")," ",""),"_女")," ",""),[2]データ貼り付けシート!$1:$2,2,FALSE)</f>
        <v>352</v>
      </c>
      <c r="D18" s="21">
        <f>HLOOKUP(SUBSTITUTE(CONCATENATE(SUBSTITUTE(SUBSTITUTE(A18,"歳","")," ",""),"_全体")," ",""),[2]データ貼り付けシート!$1:$2,2,FALSE)</f>
        <v>740</v>
      </c>
      <c r="E18" s="3"/>
    </row>
    <row r="19" spans="1:5" x14ac:dyDescent="0.4">
      <c r="A19" s="4" t="s">
        <v>20</v>
      </c>
      <c r="B19" s="21">
        <f>HLOOKUP(SUBSTITUTE(CONCATENATE(SUBSTITUTE(SUBSTITUTE(A19,"歳","")," ",""),"_男")," ",""),[2]データ貼り付けシート!$1:$2,2,FALSE)</f>
        <v>384</v>
      </c>
      <c r="C19" s="21">
        <f>HLOOKUP(SUBSTITUTE(CONCATENATE(SUBSTITUTE(SUBSTITUTE(A19,"歳","")," ",""),"_女")," ",""),[2]データ貼り付けシート!$1:$2,2,FALSE)</f>
        <v>368</v>
      </c>
      <c r="D19" s="21">
        <f>HLOOKUP(SUBSTITUTE(CONCATENATE(SUBSTITUTE(SUBSTITUTE(A19,"歳","")," ",""),"_全体")," ",""),[2]データ貼り付けシート!$1:$2,2,FALSE)</f>
        <v>752</v>
      </c>
      <c r="E19" s="3"/>
    </row>
    <row r="20" spans="1:5" x14ac:dyDescent="0.4">
      <c r="A20" s="4" t="s">
        <v>21</v>
      </c>
      <c r="B20" s="21">
        <f>HLOOKUP(SUBSTITUTE(CONCATENATE(SUBSTITUTE(SUBSTITUTE(A20,"歳","")," ",""),"_男")," ",""),[2]データ貼り付けシート!$1:$2,2,FALSE)</f>
        <v>407</v>
      </c>
      <c r="C20" s="21">
        <f>HLOOKUP(SUBSTITUTE(CONCATENATE(SUBSTITUTE(SUBSTITUTE(A20,"歳","")," ",""),"_女")," ",""),[2]データ貼り付けシート!$1:$2,2,FALSE)</f>
        <v>368</v>
      </c>
      <c r="D20" s="21">
        <f>HLOOKUP(SUBSTITUTE(CONCATENATE(SUBSTITUTE(SUBSTITUTE(A20,"歳","")," ",""),"_全体")," ",""),[2]データ貼り付けシート!$1:$2,2,FALSE)</f>
        <v>775</v>
      </c>
      <c r="E20" s="3"/>
    </row>
    <row r="21" spans="1:5" x14ac:dyDescent="0.4">
      <c r="A21" s="4" t="s">
        <v>22</v>
      </c>
      <c r="B21" s="21">
        <f>HLOOKUP(SUBSTITUTE(CONCATENATE(SUBSTITUTE(SUBSTITUTE(A21,"歳","")," ",""),"_男")," ",""),[2]データ貼り付けシート!$1:$2,2,FALSE)</f>
        <v>396</v>
      </c>
      <c r="C21" s="21">
        <f>HLOOKUP(SUBSTITUTE(CONCATENATE(SUBSTITUTE(SUBSTITUTE(A21,"歳","")," ",""),"_女")," ",""),[2]データ貼り付けシート!$1:$2,2,FALSE)</f>
        <v>382</v>
      </c>
      <c r="D21" s="21">
        <f>HLOOKUP(SUBSTITUTE(CONCATENATE(SUBSTITUTE(SUBSTITUTE(A21,"歳","")," ",""),"_全体")," ",""),[2]データ貼り付けシート!$1:$2,2,FALSE)</f>
        <v>778</v>
      </c>
      <c r="E21" s="3"/>
    </row>
    <row r="22" spans="1:5" x14ac:dyDescent="0.4">
      <c r="A22" s="4" t="s">
        <v>23</v>
      </c>
      <c r="B22" s="21">
        <f>HLOOKUP(SUBSTITUTE(CONCATENATE(SUBSTITUTE(SUBSTITUTE(A22,"歳","")," ",""),"_男")," ",""),[2]データ貼り付けシート!$1:$2,2,FALSE)</f>
        <v>394</v>
      </c>
      <c r="C22" s="21">
        <f>HLOOKUP(SUBSTITUTE(CONCATENATE(SUBSTITUTE(SUBSTITUTE(A22,"歳","")," ",""),"_女")," ",""),[2]データ貼り付けシート!$1:$2,2,FALSE)</f>
        <v>391</v>
      </c>
      <c r="D22" s="21">
        <f>HLOOKUP(SUBSTITUTE(CONCATENATE(SUBSTITUTE(SUBSTITUTE(A22,"歳","")," ",""),"_全体")," ",""),[2]データ貼り付けシート!$1:$2,2,FALSE)</f>
        <v>785</v>
      </c>
      <c r="E22" s="3"/>
    </row>
    <row r="23" spans="1:5" x14ac:dyDescent="0.4">
      <c r="A23" s="4" t="s">
        <v>24</v>
      </c>
      <c r="B23" s="21">
        <f>HLOOKUP(SUBSTITUTE(CONCATENATE(SUBSTITUTE(SUBSTITUTE(A23,"歳","")," ",""),"_男")," ",""),[2]データ貼り付けシート!$1:$2,2,FALSE)</f>
        <v>454</v>
      </c>
      <c r="C23" s="21">
        <f>HLOOKUP(SUBSTITUTE(CONCATENATE(SUBSTITUTE(SUBSTITUTE(A23,"歳","")," ",""),"_女")," ",""),[2]データ貼り付けシート!$1:$2,2,FALSE)</f>
        <v>449</v>
      </c>
      <c r="D23" s="21">
        <f>HLOOKUP(SUBSTITUTE(CONCATENATE(SUBSTITUTE(SUBSTITUTE(A23,"歳","")," ",""),"_全体")," ",""),[2]データ貼り付けシート!$1:$2,2,FALSE)</f>
        <v>903</v>
      </c>
      <c r="E23" s="3"/>
    </row>
    <row r="24" spans="1:5" x14ac:dyDescent="0.4">
      <c r="A24" s="4" t="s">
        <v>25</v>
      </c>
      <c r="B24" s="21">
        <f>HLOOKUP(SUBSTITUTE(CONCATENATE(SUBSTITUTE(SUBSTITUTE(A24,"歳","")," ",""),"_男")," ",""),[2]データ貼り付けシート!$1:$2,2,FALSE)</f>
        <v>501</v>
      </c>
      <c r="C24" s="21">
        <f>HLOOKUP(SUBSTITUTE(CONCATENATE(SUBSTITUTE(SUBSTITUTE(A24,"歳","")," ",""),"_女")," ",""),[2]データ貼り付けシート!$1:$2,2,FALSE)</f>
        <v>413</v>
      </c>
      <c r="D24" s="21">
        <f>HLOOKUP(SUBSTITUTE(CONCATENATE(SUBSTITUTE(SUBSTITUTE(A24,"歳","")," ",""),"_全体")," ",""),[2]データ貼り付けシート!$1:$2,2,FALSE)</f>
        <v>914</v>
      </c>
      <c r="E24" s="3"/>
    </row>
    <row r="25" spans="1:5" x14ac:dyDescent="0.4">
      <c r="A25" s="4" t="s">
        <v>26</v>
      </c>
      <c r="B25" s="21">
        <f>HLOOKUP(SUBSTITUTE(CONCATENATE(SUBSTITUTE(SUBSTITUTE(A25,"歳","")," ",""),"_男")," ",""),[2]データ貼り付けシート!$1:$2,2,FALSE)</f>
        <v>492</v>
      </c>
      <c r="C25" s="21">
        <f>HLOOKUP(SUBSTITUTE(CONCATENATE(SUBSTITUTE(SUBSTITUTE(A25,"歳","")," ",""),"_女")," ",""),[2]データ貼り付けシート!$1:$2,2,FALSE)</f>
        <v>477</v>
      </c>
      <c r="D25" s="21">
        <f>HLOOKUP(SUBSTITUTE(CONCATENATE(SUBSTITUTE(SUBSTITUTE(A25,"歳","")," ",""),"_全体")," ",""),[2]データ貼り付けシート!$1:$2,2,FALSE)</f>
        <v>969</v>
      </c>
      <c r="E25" s="3"/>
    </row>
    <row r="26" spans="1:5" x14ac:dyDescent="0.4">
      <c r="A26" s="4" t="s">
        <v>27</v>
      </c>
      <c r="B26" s="21">
        <f>HLOOKUP(SUBSTITUTE(CONCATENATE(SUBSTITUTE(SUBSTITUTE(A26,"歳","")," ",""),"_男")," ",""),[2]データ貼り付けシート!$1:$2,2,FALSE)</f>
        <v>500</v>
      </c>
      <c r="C26" s="21">
        <f>HLOOKUP(SUBSTITUTE(CONCATENATE(SUBSTITUTE(SUBSTITUTE(A26,"歳","")," ",""),"_女")," ",""),[2]データ貼り付けシート!$1:$2,2,FALSE)</f>
        <v>479</v>
      </c>
      <c r="D26" s="21">
        <f>HLOOKUP(SUBSTITUTE(CONCATENATE(SUBSTITUTE(SUBSTITUTE(A26,"歳","")," ",""),"_全体")," ",""),[2]データ貼り付けシート!$1:$2,2,FALSE)</f>
        <v>979</v>
      </c>
      <c r="E26" s="3"/>
    </row>
    <row r="27" spans="1:5" x14ac:dyDescent="0.4">
      <c r="A27" s="4" t="s">
        <v>28</v>
      </c>
      <c r="B27" s="21">
        <f>HLOOKUP(SUBSTITUTE(CONCATENATE(SUBSTITUTE(SUBSTITUTE(A27,"歳","")," ",""),"_男")," ",""),[2]データ貼り付けシート!$1:$2,2,FALSE)</f>
        <v>503</v>
      </c>
      <c r="C27" s="21">
        <f>HLOOKUP(SUBSTITUTE(CONCATENATE(SUBSTITUTE(SUBSTITUTE(A27,"歳","")," ",""),"_女")," ",""),[2]データ貼り付けシート!$1:$2,2,FALSE)</f>
        <v>444</v>
      </c>
      <c r="D27" s="21">
        <f>HLOOKUP(SUBSTITUTE(CONCATENATE(SUBSTITUTE(SUBSTITUTE(A27,"歳","")," ",""),"_全体")," ",""),[2]データ貼り付けシート!$1:$2,2,FALSE)</f>
        <v>947</v>
      </c>
      <c r="E27" s="3"/>
    </row>
    <row r="28" spans="1:5" x14ac:dyDescent="0.4">
      <c r="A28" s="4" t="s">
        <v>29</v>
      </c>
      <c r="B28" s="21">
        <f>HLOOKUP(SUBSTITUTE(CONCATENATE(SUBSTITUTE(SUBSTITUTE(A28,"歳","")," ",""),"_男")," ",""),[2]データ貼り付けシート!$1:$2,2,FALSE)</f>
        <v>495</v>
      </c>
      <c r="C28" s="21">
        <f>HLOOKUP(SUBSTITUTE(CONCATENATE(SUBSTITUTE(SUBSTITUTE(A28,"歳","")," ",""),"_女")," ",""),[2]データ貼り付けシート!$1:$2,2,FALSE)</f>
        <v>475</v>
      </c>
      <c r="D28" s="21">
        <f>HLOOKUP(SUBSTITUTE(CONCATENATE(SUBSTITUTE(SUBSTITUTE(A28,"歳","")," ",""),"_全体")," ",""),[2]データ貼り付けシート!$1:$2,2,FALSE)</f>
        <v>970</v>
      </c>
      <c r="E28" s="3"/>
    </row>
    <row r="29" spans="1:5" x14ac:dyDescent="0.4">
      <c r="A29" s="4" t="s">
        <v>30</v>
      </c>
      <c r="B29" s="21">
        <f>HLOOKUP(SUBSTITUTE(CONCATENATE(SUBSTITUTE(SUBSTITUTE(A29,"歳","")," ",""),"_男")," ",""),[2]データ貼り付けシート!$1:$2,2,FALSE)</f>
        <v>506</v>
      </c>
      <c r="C29" s="21">
        <f>HLOOKUP(SUBSTITUTE(CONCATENATE(SUBSTITUTE(SUBSTITUTE(A29,"歳","")," ",""),"_女")," ",""),[2]データ貼り付けシート!$1:$2,2,FALSE)</f>
        <v>531</v>
      </c>
      <c r="D29" s="21">
        <f>HLOOKUP(SUBSTITUTE(CONCATENATE(SUBSTITUTE(SUBSTITUTE(A29,"歳","")," ",""),"_全体")," ",""),[2]データ貼り付けシート!$1:$2,2,FALSE)</f>
        <v>1037</v>
      </c>
      <c r="E29" s="3"/>
    </row>
    <row r="30" spans="1:5" x14ac:dyDescent="0.4">
      <c r="A30" s="4" t="s">
        <v>31</v>
      </c>
      <c r="B30" s="21">
        <f>HLOOKUP(SUBSTITUTE(CONCATENATE(SUBSTITUTE(SUBSTITUTE(A30,"歳","")," ",""),"_男")," ",""),[2]データ貼り付けシート!$1:$2,2,FALSE)</f>
        <v>533</v>
      </c>
      <c r="C30" s="21">
        <f>HLOOKUP(SUBSTITUTE(CONCATENATE(SUBSTITUTE(SUBSTITUTE(A30,"歳","")," ",""),"_女")," ",""),[2]データ貼り付けシート!$1:$2,2,FALSE)</f>
        <v>487</v>
      </c>
      <c r="D30" s="21">
        <f>HLOOKUP(SUBSTITUTE(CONCATENATE(SUBSTITUTE(SUBSTITUTE(A30,"歳","")," ",""),"_全体")," ",""),[2]データ貼り付けシート!$1:$2,2,FALSE)</f>
        <v>1020</v>
      </c>
      <c r="E30" s="3"/>
    </row>
    <row r="31" spans="1:5" x14ac:dyDescent="0.4">
      <c r="A31" s="4" t="s">
        <v>32</v>
      </c>
      <c r="B31" s="21">
        <f>HLOOKUP(SUBSTITUTE(CONCATENATE(SUBSTITUTE(SUBSTITUTE(A31,"歳","")," ",""),"_男")," ",""),[2]データ貼り付けシート!$1:$2,2,FALSE)</f>
        <v>549</v>
      </c>
      <c r="C31" s="21">
        <f>HLOOKUP(SUBSTITUTE(CONCATENATE(SUBSTITUTE(SUBSTITUTE(A31,"歳","")," ",""),"_女")," ",""),[2]データ貼り付けシート!$1:$2,2,FALSE)</f>
        <v>493</v>
      </c>
      <c r="D31" s="21">
        <f>HLOOKUP(SUBSTITUTE(CONCATENATE(SUBSTITUTE(SUBSTITUTE(A31,"歳","")," ",""),"_全体")," ",""),[2]データ貼り付けシート!$1:$2,2,FALSE)</f>
        <v>1042</v>
      </c>
      <c r="E31" s="3"/>
    </row>
    <row r="32" spans="1:5" x14ac:dyDescent="0.4">
      <c r="A32" s="4" t="s">
        <v>33</v>
      </c>
      <c r="B32" s="21">
        <f>HLOOKUP(SUBSTITUTE(CONCATENATE(SUBSTITUTE(SUBSTITUTE(A32,"歳","")," ",""),"_男")," ",""),[2]データ貼り付けシート!$1:$2,2,FALSE)</f>
        <v>524</v>
      </c>
      <c r="C32" s="21">
        <f>HLOOKUP(SUBSTITUTE(CONCATENATE(SUBSTITUTE(SUBSTITUTE(A32,"歳","")," ",""),"_女")," ",""),[2]データ貼り付けシート!$1:$2,2,FALSE)</f>
        <v>516</v>
      </c>
      <c r="D32" s="21">
        <f>HLOOKUP(SUBSTITUTE(CONCATENATE(SUBSTITUTE(SUBSTITUTE(A32,"歳","")," ",""),"_全体")," ",""),[2]データ貼り付けシート!$1:$2,2,FALSE)</f>
        <v>1040</v>
      </c>
      <c r="E32" s="3"/>
    </row>
    <row r="33" spans="1:5" x14ac:dyDescent="0.4">
      <c r="A33" s="4" t="s">
        <v>34</v>
      </c>
      <c r="B33" s="21">
        <f>HLOOKUP(SUBSTITUTE(CONCATENATE(SUBSTITUTE(SUBSTITUTE(A33,"歳","")," ",""),"_男")," ",""),[2]データ貼り付けシート!$1:$2,2,FALSE)</f>
        <v>510</v>
      </c>
      <c r="C33" s="21">
        <f>HLOOKUP(SUBSTITUTE(CONCATENATE(SUBSTITUTE(SUBSTITUTE(A33,"歳","")," ",""),"_女")," ",""),[2]データ貼り付けシート!$1:$2,2,FALSE)</f>
        <v>527</v>
      </c>
      <c r="D33" s="21">
        <f>HLOOKUP(SUBSTITUTE(CONCATENATE(SUBSTITUTE(SUBSTITUTE(A33,"歳","")," ",""),"_全体")," ",""),[2]データ貼り付けシート!$1:$2,2,FALSE)</f>
        <v>1037</v>
      </c>
      <c r="E33" s="3"/>
    </row>
    <row r="34" spans="1:5" x14ac:dyDescent="0.4">
      <c r="A34" s="4" t="s">
        <v>35</v>
      </c>
      <c r="B34" s="21">
        <f>HLOOKUP(SUBSTITUTE(CONCATENATE(SUBSTITUTE(SUBSTITUTE(A34,"歳","")," ",""),"_男")," ",""),[2]データ貼り付けシート!$1:$2,2,FALSE)</f>
        <v>539</v>
      </c>
      <c r="C34" s="21">
        <f>HLOOKUP(SUBSTITUTE(CONCATENATE(SUBSTITUTE(SUBSTITUTE(A34,"歳","")," ",""),"_女")," ",""),[2]データ貼り付けシート!$1:$2,2,FALSE)</f>
        <v>555</v>
      </c>
      <c r="D34" s="21">
        <f>HLOOKUP(SUBSTITUTE(CONCATENATE(SUBSTITUTE(SUBSTITUTE(A34,"歳","")," ",""),"_全体")," ",""),[2]データ貼り付けシート!$1:$2,2,FALSE)</f>
        <v>1094</v>
      </c>
      <c r="E34" s="3"/>
    </row>
    <row r="35" spans="1:5" x14ac:dyDescent="0.4">
      <c r="A35" s="4" t="s">
        <v>36</v>
      </c>
      <c r="B35" s="21">
        <f>HLOOKUP(SUBSTITUTE(CONCATENATE(SUBSTITUTE(SUBSTITUTE(A35,"歳","")," ",""),"_男")," ",""),[2]データ貼り付けシート!$1:$2,2,FALSE)</f>
        <v>515</v>
      </c>
      <c r="C35" s="21">
        <f>HLOOKUP(SUBSTITUTE(CONCATENATE(SUBSTITUTE(SUBSTITUTE(A35,"歳","")," ",""),"_女")," ",""),[2]データ貼り付けシート!$1:$2,2,FALSE)</f>
        <v>531</v>
      </c>
      <c r="D35" s="21">
        <f>HLOOKUP(SUBSTITUTE(CONCATENATE(SUBSTITUTE(SUBSTITUTE(A35,"歳","")," ",""),"_全体")," ",""),[2]データ貼り付けシート!$1:$2,2,FALSE)</f>
        <v>1046</v>
      </c>
      <c r="E35" s="3"/>
    </row>
    <row r="36" spans="1:5" x14ac:dyDescent="0.4">
      <c r="A36" s="4" t="s">
        <v>37</v>
      </c>
      <c r="B36" s="21">
        <f>HLOOKUP(SUBSTITUTE(CONCATENATE(SUBSTITUTE(SUBSTITUTE(A36,"歳","")," ",""),"_男")," ",""),[2]データ貼り付けシート!$1:$2,2,FALSE)</f>
        <v>562</v>
      </c>
      <c r="C36" s="21">
        <f>HLOOKUP(SUBSTITUTE(CONCATENATE(SUBSTITUTE(SUBSTITUTE(A36,"歳","")," ",""),"_女")," ",""),[2]データ貼り付けシート!$1:$2,2,FALSE)</f>
        <v>515</v>
      </c>
      <c r="D36" s="21">
        <f>HLOOKUP(SUBSTITUTE(CONCATENATE(SUBSTITUTE(SUBSTITUTE(A36,"歳","")," ",""),"_全体")," ",""),[2]データ貼り付けシート!$1:$2,2,FALSE)</f>
        <v>1077</v>
      </c>
      <c r="E36" s="3"/>
    </row>
    <row r="37" spans="1:5" x14ac:dyDescent="0.4">
      <c r="A37" s="4" t="s">
        <v>38</v>
      </c>
      <c r="B37" s="21">
        <f>HLOOKUP(SUBSTITUTE(CONCATENATE(SUBSTITUTE(SUBSTITUTE(A37,"歳","")," ",""),"_男")," ",""),[2]データ貼り付けシート!$1:$2,2,FALSE)</f>
        <v>569</v>
      </c>
      <c r="C37" s="21">
        <f>HLOOKUP(SUBSTITUTE(CONCATENATE(SUBSTITUTE(SUBSTITUTE(A37,"歳","")," ",""),"_女")," ",""),[2]データ貼り付けシート!$1:$2,2,FALSE)</f>
        <v>546</v>
      </c>
      <c r="D37" s="21">
        <f>HLOOKUP(SUBSTITUTE(CONCATENATE(SUBSTITUTE(SUBSTITUTE(A37,"歳","")," ",""),"_全体")," ",""),[2]データ貼り付けシート!$1:$2,2,FALSE)</f>
        <v>1115</v>
      </c>
      <c r="E37" s="3"/>
    </row>
    <row r="38" spans="1:5" x14ac:dyDescent="0.4">
      <c r="A38" s="4" t="s">
        <v>39</v>
      </c>
      <c r="B38" s="21">
        <f>HLOOKUP(SUBSTITUTE(CONCATENATE(SUBSTITUTE(SUBSTITUTE(A38,"歳","")," ",""),"_男")," ",""),[2]データ貼り付けシート!$1:$2,2,FALSE)</f>
        <v>535</v>
      </c>
      <c r="C38" s="21">
        <f>HLOOKUP(SUBSTITUTE(CONCATENATE(SUBSTITUTE(SUBSTITUTE(A38,"歳","")," ",""),"_女")," ",""),[2]データ貼り付けシート!$1:$2,2,FALSE)</f>
        <v>526</v>
      </c>
      <c r="D38" s="21">
        <f>HLOOKUP(SUBSTITUTE(CONCATENATE(SUBSTITUTE(SUBSTITUTE(A38,"歳","")," ",""),"_全体")," ",""),[2]データ貼り付けシート!$1:$2,2,FALSE)</f>
        <v>1061</v>
      </c>
      <c r="E38" s="3"/>
    </row>
    <row r="39" spans="1:5" x14ac:dyDescent="0.4">
      <c r="A39" s="4" t="s">
        <v>40</v>
      </c>
      <c r="B39" s="21">
        <f>HLOOKUP(SUBSTITUTE(CONCATENATE(SUBSTITUTE(SUBSTITUTE(A39,"歳","")," ",""),"_男")," ",""),[2]データ貼り付けシート!$1:$2,2,FALSE)</f>
        <v>540</v>
      </c>
      <c r="C39" s="21">
        <f>HLOOKUP(SUBSTITUTE(CONCATENATE(SUBSTITUTE(SUBSTITUTE(A39,"歳","")," ",""),"_女")," ",""),[2]データ貼り付けシート!$1:$2,2,FALSE)</f>
        <v>498</v>
      </c>
      <c r="D39" s="21">
        <f>HLOOKUP(SUBSTITUTE(CONCATENATE(SUBSTITUTE(SUBSTITUTE(A39,"歳","")," ",""),"_全体")," ",""),[2]データ貼り付けシート!$1:$2,2,FALSE)</f>
        <v>1038</v>
      </c>
      <c r="E39" s="3"/>
    </row>
    <row r="40" spans="1:5" x14ac:dyDescent="0.4">
      <c r="A40" s="4" t="s">
        <v>41</v>
      </c>
      <c r="B40" s="21">
        <f>HLOOKUP(SUBSTITUTE(CONCATENATE(SUBSTITUTE(SUBSTITUTE(A40,"歳","")," ",""),"_男")," ",""),[2]データ貼り付けシート!$1:$2,2,FALSE)</f>
        <v>516</v>
      </c>
      <c r="C40" s="21">
        <f>HLOOKUP(SUBSTITUTE(CONCATENATE(SUBSTITUTE(SUBSTITUTE(A40,"歳","")," ",""),"_女")," ",""),[2]データ貼り付けシート!$1:$2,2,FALSE)</f>
        <v>501</v>
      </c>
      <c r="D40" s="21">
        <f>HLOOKUP(SUBSTITUTE(CONCATENATE(SUBSTITUTE(SUBSTITUTE(A40,"歳","")," ",""),"_全体")," ",""),[2]データ貼り付けシート!$1:$2,2,FALSE)</f>
        <v>1017</v>
      </c>
      <c r="E40" s="3"/>
    </row>
    <row r="41" spans="1:5" x14ac:dyDescent="0.4">
      <c r="A41" s="4" t="s">
        <v>42</v>
      </c>
      <c r="B41" s="21">
        <f>HLOOKUP(SUBSTITUTE(CONCATENATE(SUBSTITUTE(SUBSTITUTE(A41,"歳","")," ",""),"_男")," ",""),[2]データ貼り付けシート!$1:$2,2,FALSE)</f>
        <v>558</v>
      </c>
      <c r="C41" s="21">
        <f>HLOOKUP(SUBSTITUTE(CONCATENATE(SUBSTITUTE(SUBSTITUTE(A41,"歳","")," ",""),"_女")," ",""),[2]データ貼り付けシート!$1:$2,2,FALSE)</f>
        <v>539</v>
      </c>
      <c r="D41" s="21">
        <f>HLOOKUP(SUBSTITUTE(CONCATENATE(SUBSTITUTE(SUBSTITUTE(A41,"歳","")," ",""),"_全体")," ",""),[2]データ貼り付けシート!$1:$2,2,FALSE)</f>
        <v>1097</v>
      </c>
      <c r="E41" s="3"/>
    </row>
    <row r="42" spans="1:5" x14ac:dyDescent="0.4">
      <c r="A42" s="4" t="s">
        <v>43</v>
      </c>
      <c r="B42" s="21">
        <f>HLOOKUP(SUBSTITUTE(CONCATENATE(SUBSTITUTE(SUBSTITUTE(A42,"歳","")," ",""),"_男")," ",""),[2]データ貼り付けシート!$1:$2,2,FALSE)</f>
        <v>556</v>
      </c>
      <c r="C42" s="21">
        <f>HLOOKUP(SUBSTITUTE(CONCATENATE(SUBSTITUTE(SUBSTITUTE(A42,"歳","")," ",""),"_女")," ",""),[2]データ貼り付けシート!$1:$2,2,FALSE)</f>
        <v>556</v>
      </c>
      <c r="D42" s="21">
        <f>HLOOKUP(SUBSTITUTE(CONCATENATE(SUBSTITUTE(SUBSTITUTE(A42,"歳","")," ",""),"_全体")," ",""),[2]データ貼り付けシート!$1:$2,2,FALSE)</f>
        <v>1112</v>
      </c>
      <c r="E42" s="3"/>
    </row>
    <row r="43" spans="1:5" x14ac:dyDescent="0.4">
      <c r="A43" s="4" t="s">
        <v>44</v>
      </c>
      <c r="B43" s="21">
        <f>HLOOKUP(SUBSTITUTE(CONCATENATE(SUBSTITUTE(SUBSTITUTE(A43,"歳","")," ",""),"_男")," ",""),[2]データ貼り付けシート!$1:$2,2,FALSE)</f>
        <v>559</v>
      </c>
      <c r="C43" s="21">
        <f>HLOOKUP(SUBSTITUTE(CONCATENATE(SUBSTITUTE(SUBSTITUTE(A43,"歳","")," ",""),"_女")," ",""),[2]データ貼り付けシート!$1:$2,2,FALSE)</f>
        <v>525</v>
      </c>
      <c r="D43" s="21">
        <f>HLOOKUP(SUBSTITUTE(CONCATENATE(SUBSTITUTE(SUBSTITUTE(A43,"歳","")," ",""),"_全体")," ",""),[2]データ貼り付けシート!$1:$2,2,FALSE)</f>
        <v>1084</v>
      </c>
      <c r="E43" s="3"/>
    </row>
    <row r="44" spans="1:5" x14ac:dyDescent="0.4">
      <c r="A44" s="4" t="s">
        <v>45</v>
      </c>
      <c r="B44" s="21">
        <f>HLOOKUP(SUBSTITUTE(CONCATENATE(SUBSTITUTE(SUBSTITUTE(A44,"歳","")," ",""),"_男")," ",""),[2]データ貼り付けシート!$1:$2,2,FALSE)</f>
        <v>570</v>
      </c>
      <c r="C44" s="21">
        <f>HLOOKUP(SUBSTITUTE(CONCATENATE(SUBSTITUTE(SUBSTITUTE(A44,"歳","")," ",""),"_女")," ",""),[2]データ貼り付けシート!$1:$2,2,FALSE)</f>
        <v>527</v>
      </c>
      <c r="D44" s="21">
        <f>HLOOKUP(SUBSTITUTE(CONCATENATE(SUBSTITUTE(SUBSTITUTE(A44,"歳","")," ",""),"_全体")," ",""),[2]データ貼り付けシート!$1:$2,2,FALSE)</f>
        <v>1097</v>
      </c>
      <c r="E44" s="3"/>
    </row>
    <row r="45" spans="1:5" x14ac:dyDescent="0.4">
      <c r="A45" s="4" t="s">
        <v>46</v>
      </c>
      <c r="B45" s="21">
        <f>HLOOKUP(SUBSTITUTE(CONCATENATE(SUBSTITUTE(SUBSTITUTE(A45,"歳","")," ",""),"_男")," ",""),[2]データ貼り付けシート!$1:$2,2,FALSE)</f>
        <v>559</v>
      </c>
      <c r="C45" s="21">
        <f>HLOOKUP(SUBSTITUTE(CONCATENATE(SUBSTITUTE(SUBSTITUTE(A45,"歳","")," ",""),"_女")," ",""),[2]データ貼り付けシート!$1:$2,2,FALSE)</f>
        <v>546</v>
      </c>
      <c r="D45" s="21">
        <f>HLOOKUP(SUBSTITUTE(CONCATENATE(SUBSTITUTE(SUBSTITUTE(A45,"歳","")," ",""),"_全体")," ",""),[2]データ貼り付けシート!$1:$2,2,FALSE)</f>
        <v>1105</v>
      </c>
      <c r="E45" s="3"/>
    </row>
    <row r="46" spans="1:5" x14ac:dyDescent="0.4">
      <c r="A46" s="4" t="s">
        <v>47</v>
      </c>
      <c r="B46" s="21">
        <f>HLOOKUP(SUBSTITUTE(CONCATENATE(SUBSTITUTE(SUBSTITUTE(A46,"歳","")," ",""),"_男")," ",""),[2]データ貼り付けシート!$1:$2,2,FALSE)</f>
        <v>583</v>
      </c>
      <c r="C46" s="21">
        <f>HLOOKUP(SUBSTITUTE(CONCATENATE(SUBSTITUTE(SUBSTITUTE(A46,"歳","")," ",""),"_女")," ",""),[2]データ貼り付けシート!$1:$2,2,FALSE)</f>
        <v>529</v>
      </c>
      <c r="D46" s="21">
        <f>HLOOKUP(SUBSTITUTE(CONCATENATE(SUBSTITUTE(SUBSTITUTE(A46,"歳","")," ",""),"_全体")," ",""),[2]データ貼り付けシート!$1:$2,2,FALSE)</f>
        <v>1112</v>
      </c>
      <c r="E46" s="3"/>
    </row>
    <row r="47" spans="1:5" x14ac:dyDescent="0.4">
      <c r="A47" s="4" t="s">
        <v>48</v>
      </c>
      <c r="B47" s="21">
        <f>HLOOKUP(SUBSTITUTE(CONCATENATE(SUBSTITUTE(SUBSTITUTE(A47,"歳","")," ",""),"_男")," ",""),[2]データ貼り付けシート!$1:$2,2,FALSE)</f>
        <v>625</v>
      </c>
      <c r="C47" s="21">
        <f>HLOOKUP(SUBSTITUTE(CONCATENATE(SUBSTITUTE(SUBSTITUTE(A47,"歳","")," ",""),"_女")," ",""),[2]データ貼り付けシート!$1:$2,2,FALSE)</f>
        <v>599</v>
      </c>
      <c r="D47" s="21">
        <f>HLOOKUP(SUBSTITUTE(CONCATENATE(SUBSTITUTE(SUBSTITUTE(A47,"歳","")," ",""),"_全体")," ",""),[2]データ貼り付けシート!$1:$2,2,FALSE)</f>
        <v>1224</v>
      </c>
      <c r="E47" s="3"/>
    </row>
    <row r="48" spans="1:5" x14ac:dyDescent="0.4">
      <c r="A48" s="4" t="s">
        <v>49</v>
      </c>
      <c r="B48" s="21">
        <f>HLOOKUP(SUBSTITUTE(CONCATENATE(SUBSTITUTE(SUBSTITUTE(A48,"歳","")," ",""),"_男")," ",""),[2]データ貼り付けシート!$1:$2,2,FALSE)</f>
        <v>622</v>
      </c>
      <c r="C48" s="21">
        <f>HLOOKUP(SUBSTITUTE(CONCATENATE(SUBSTITUTE(SUBSTITUTE(A48,"歳","")," ",""),"_女")," ",""),[2]データ貼り付けシート!$1:$2,2,FALSE)</f>
        <v>580</v>
      </c>
      <c r="D48" s="21">
        <f>HLOOKUP(SUBSTITUTE(CONCATENATE(SUBSTITUTE(SUBSTITUTE(A48,"歳","")," ",""),"_全体")," ",""),[2]データ貼り付けシート!$1:$2,2,FALSE)</f>
        <v>1202</v>
      </c>
      <c r="E48" s="3"/>
    </row>
    <row r="49" spans="1:5" x14ac:dyDescent="0.4">
      <c r="A49" s="4" t="s">
        <v>50</v>
      </c>
      <c r="B49" s="21">
        <f>HLOOKUP(SUBSTITUTE(CONCATENATE(SUBSTITUTE(SUBSTITUTE(A49,"歳","")," ",""),"_男")," ",""),[2]データ貼り付けシート!$1:$2,2,FALSE)</f>
        <v>718</v>
      </c>
      <c r="C49" s="21">
        <f>HLOOKUP(SUBSTITUTE(CONCATENATE(SUBSTITUTE(SUBSTITUTE(A49,"歳","")," ",""),"_女")," ",""),[2]データ貼り付けシート!$1:$2,2,FALSE)</f>
        <v>657</v>
      </c>
      <c r="D49" s="21">
        <f>HLOOKUP(SUBSTITUTE(CONCATENATE(SUBSTITUTE(SUBSTITUTE(A49,"歳","")," ",""),"_全体")," ",""),[2]データ貼り付けシート!$1:$2,2,FALSE)</f>
        <v>1375</v>
      </c>
      <c r="E49" s="3"/>
    </row>
    <row r="50" spans="1:5" x14ac:dyDescent="0.4">
      <c r="A50" s="4" t="s">
        <v>51</v>
      </c>
      <c r="B50" s="21">
        <f>HLOOKUP(SUBSTITUTE(CONCATENATE(SUBSTITUTE(SUBSTITUTE(A50,"歳","")," ",""),"_男")," ",""),[2]データ貼り付けシート!$1:$2,2,FALSE)</f>
        <v>720</v>
      </c>
      <c r="C50" s="21">
        <f>HLOOKUP(SUBSTITUTE(CONCATENATE(SUBSTITUTE(SUBSTITUTE(A50,"歳","")," ",""),"_女")," ",""),[2]データ貼り付けシート!$1:$2,2,FALSE)</f>
        <v>682</v>
      </c>
      <c r="D50" s="21">
        <f>HLOOKUP(SUBSTITUTE(CONCATENATE(SUBSTITUTE(SUBSTITUTE(A50,"歳","")," ",""),"_全体")," ",""),[2]データ貼り付けシート!$1:$2,2,FALSE)</f>
        <v>1402</v>
      </c>
      <c r="E50" s="3"/>
    </row>
    <row r="51" spans="1:5" x14ac:dyDescent="0.4">
      <c r="A51" s="4" t="s">
        <v>52</v>
      </c>
      <c r="B51" s="21">
        <f>HLOOKUP(SUBSTITUTE(CONCATENATE(SUBSTITUTE(SUBSTITUTE(A51,"歳","")," ",""),"_男")," ",""),[2]データ貼り付けシート!$1:$2,2,FALSE)</f>
        <v>810</v>
      </c>
      <c r="C51" s="21">
        <f>HLOOKUP(SUBSTITUTE(CONCATENATE(SUBSTITUTE(SUBSTITUTE(A51,"歳","")," ",""),"_女")," ",""),[2]データ貼り付けシート!$1:$2,2,FALSE)</f>
        <v>735</v>
      </c>
      <c r="D51" s="21">
        <f>HLOOKUP(SUBSTITUTE(CONCATENATE(SUBSTITUTE(SUBSTITUTE(A51,"歳","")," ",""),"_全体")," ",""),[2]データ貼り付けシート!$1:$2,2,FALSE)</f>
        <v>1545</v>
      </c>
      <c r="E51" s="3"/>
    </row>
    <row r="52" spans="1:5" x14ac:dyDescent="0.4">
      <c r="A52" s="4" t="s">
        <v>53</v>
      </c>
      <c r="B52" s="21">
        <f>HLOOKUP(SUBSTITUTE(CONCATENATE(SUBSTITUTE(SUBSTITUTE(A52,"歳","")," ",""),"_男")," ",""),[2]データ貼り付けシート!$1:$2,2,FALSE)</f>
        <v>859</v>
      </c>
      <c r="C52" s="21">
        <f>HLOOKUP(SUBSTITUTE(CONCATENATE(SUBSTITUTE(SUBSTITUTE(A52,"歳","")," ",""),"_女")," ",""),[2]データ貼り付けシート!$1:$2,2,FALSE)</f>
        <v>750</v>
      </c>
      <c r="D52" s="21">
        <f>HLOOKUP(SUBSTITUTE(CONCATENATE(SUBSTITUTE(SUBSTITUTE(A52,"歳","")," ",""),"_全体")," ",""),[2]データ貼り付けシート!$1:$2,2,FALSE)</f>
        <v>1609</v>
      </c>
      <c r="E52" s="3"/>
    </row>
    <row r="53" spans="1:5" x14ac:dyDescent="0.4">
      <c r="A53" s="4" t="s">
        <v>54</v>
      </c>
      <c r="B53" s="21">
        <f>HLOOKUP(SUBSTITUTE(CONCATENATE(SUBSTITUTE(SUBSTITUTE(A53,"歳","")," ",""),"_男")," ",""),[2]データ貼り付けシート!$1:$2,2,FALSE)</f>
        <v>799</v>
      </c>
      <c r="C53" s="21">
        <f>HLOOKUP(SUBSTITUTE(CONCATENATE(SUBSTITUTE(SUBSTITUTE(A53,"歳","")," ",""),"_女")," ",""),[2]データ貼り付けシート!$1:$2,2,FALSE)</f>
        <v>748</v>
      </c>
      <c r="D53" s="21">
        <f>HLOOKUP(SUBSTITUTE(CONCATENATE(SUBSTITUTE(SUBSTITUTE(A53,"歳","")," ",""),"_全体")," ",""),[2]データ貼り付けシート!$1:$2,2,FALSE)</f>
        <v>1547</v>
      </c>
      <c r="E53" s="3"/>
    </row>
    <row r="54" spans="1:5" x14ac:dyDescent="0.4">
      <c r="A54" s="4" t="s">
        <v>55</v>
      </c>
      <c r="B54" s="21">
        <f>HLOOKUP(SUBSTITUTE(CONCATENATE(SUBSTITUTE(SUBSTITUTE(A54,"歳","")," ",""),"_男")," ",""),[2]データ貼り付けシート!$1:$2,2,FALSE)</f>
        <v>759</v>
      </c>
      <c r="C54" s="21">
        <f>HLOOKUP(SUBSTITUTE(CONCATENATE(SUBSTITUTE(SUBSTITUTE(A54,"歳","")," ",""),"_女")," ",""),[2]データ貼り付けシート!$1:$2,2,FALSE)</f>
        <v>716</v>
      </c>
      <c r="D54" s="21">
        <f>HLOOKUP(SUBSTITUTE(CONCATENATE(SUBSTITUTE(SUBSTITUTE(A54,"歳","")," ",""),"_全体")," ",""),[2]データ貼り付けシート!$1:$2,2,FALSE)</f>
        <v>1475</v>
      </c>
      <c r="E54" s="3"/>
    </row>
    <row r="55" spans="1:5" x14ac:dyDescent="0.4">
      <c r="A55" s="4" t="s">
        <v>56</v>
      </c>
      <c r="B55" s="21">
        <f>HLOOKUP(SUBSTITUTE(CONCATENATE(SUBSTITUTE(SUBSTITUTE(A55,"歳","")," ",""),"_男")," ",""),[2]データ貼り付けシート!$1:$2,2,FALSE)</f>
        <v>732</v>
      </c>
      <c r="C55" s="21">
        <f>HLOOKUP(SUBSTITUTE(CONCATENATE(SUBSTITUTE(SUBSTITUTE(A55,"歳","")," ",""),"_女")," ",""),[2]データ貼り付けシート!$1:$2,2,FALSE)</f>
        <v>660</v>
      </c>
      <c r="D55" s="21">
        <f>HLOOKUP(SUBSTITUTE(CONCATENATE(SUBSTITUTE(SUBSTITUTE(A55,"歳","")," ",""),"_全体")," ",""),[2]データ貼り付けシート!$1:$2,2,FALSE)</f>
        <v>1392</v>
      </c>
      <c r="E55" s="3"/>
    </row>
    <row r="56" spans="1:5" x14ac:dyDescent="0.4">
      <c r="A56" s="4" t="s">
        <v>57</v>
      </c>
      <c r="B56" s="21">
        <f>HLOOKUP(SUBSTITUTE(CONCATENATE(SUBSTITUTE(SUBSTITUTE(A56,"歳","")," ",""),"_男")," ",""),[2]データ貼り付けシート!$1:$2,2,FALSE)</f>
        <v>704</v>
      </c>
      <c r="C56" s="21">
        <f>HLOOKUP(SUBSTITUTE(CONCATENATE(SUBSTITUTE(SUBSTITUTE(A56,"歳","")," ",""),"_女")," ",""),[2]データ貼り付けシート!$1:$2,2,FALSE)</f>
        <v>626</v>
      </c>
      <c r="D56" s="21">
        <f>HLOOKUP(SUBSTITUTE(CONCATENATE(SUBSTITUTE(SUBSTITUTE(A56,"歳","")," ",""),"_全体")," ",""),[2]データ貼り付けシート!$1:$2,2,FALSE)</f>
        <v>1330</v>
      </c>
      <c r="E56" s="3"/>
    </row>
    <row r="57" spans="1:5" x14ac:dyDescent="0.4">
      <c r="A57" s="4" t="s">
        <v>58</v>
      </c>
      <c r="B57" s="21">
        <f>HLOOKUP(SUBSTITUTE(CONCATENATE(SUBSTITUTE(SUBSTITUTE(A57,"歳","")," ",""),"_男")," ",""),[2]データ貼り付けシート!$1:$2,2,FALSE)</f>
        <v>692</v>
      </c>
      <c r="C57" s="21">
        <f>HLOOKUP(SUBSTITUTE(CONCATENATE(SUBSTITUTE(SUBSTITUTE(A57,"歳","")," ",""),"_女")," ",""),[2]データ貼り付けシート!$1:$2,2,FALSE)</f>
        <v>605</v>
      </c>
      <c r="D57" s="21">
        <f>HLOOKUP(SUBSTITUTE(CONCATENATE(SUBSTITUTE(SUBSTITUTE(A57,"歳","")," ",""),"_全体")," ",""),[2]データ貼り付けシート!$1:$2,2,FALSE)</f>
        <v>1297</v>
      </c>
      <c r="E57" s="3"/>
    </row>
    <row r="58" spans="1:5" x14ac:dyDescent="0.4">
      <c r="A58" s="4" t="s">
        <v>59</v>
      </c>
      <c r="B58" s="21">
        <f>HLOOKUP(SUBSTITUTE(CONCATENATE(SUBSTITUTE(SUBSTITUTE(A58,"歳","")," ",""),"_男")," ",""),[2]データ貼り付けシート!$1:$2,2,FALSE)</f>
        <v>633</v>
      </c>
      <c r="C58" s="21">
        <f>HLOOKUP(SUBSTITUTE(CONCATENATE(SUBSTITUTE(SUBSTITUTE(A58,"歳","")," ",""),"_女")," ",""),[2]データ貼り付けシート!$1:$2,2,FALSE)</f>
        <v>530</v>
      </c>
      <c r="D58" s="21">
        <f>HLOOKUP(SUBSTITUTE(CONCATENATE(SUBSTITUTE(SUBSTITUTE(A58,"歳","")," ",""),"_全体")," ",""),[2]データ貼り付けシート!$1:$2,2,FALSE)</f>
        <v>1163</v>
      </c>
      <c r="E58" s="3"/>
    </row>
    <row r="59" spans="1:5" x14ac:dyDescent="0.4">
      <c r="A59" s="4" t="s">
        <v>60</v>
      </c>
      <c r="B59" s="21">
        <f>HLOOKUP(SUBSTITUTE(CONCATENATE(SUBSTITUTE(SUBSTITUTE(A59,"歳","")," ",""),"_男")," ",""),[2]データ貼り付けシート!$1:$2,2,FALSE)</f>
        <v>540</v>
      </c>
      <c r="C59" s="21">
        <f>HLOOKUP(SUBSTITUTE(CONCATENATE(SUBSTITUTE(SUBSTITUTE(A59,"歳","")," ",""),"_女")," ",""),[2]データ貼り付けシート!$1:$2,2,FALSE)</f>
        <v>444</v>
      </c>
      <c r="D59" s="21">
        <f>HLOOKUP(SUBSTITUTE(CONCATENATE(SUBSTITUTE(SUBSTITUTE(A59,"歳","")," ",""),"_全体")," ",""),[2]データ貼り付けシート!$1:$2,2,FALSE)</f>
        <v>984</v>
      </c>
      <c r="E59" s="3"/>
    </row>
    <row r="60" spans="1:5" x14ac:dyDescent="0.4">
      <c r="A60" s="4" t="s">
        <v>61</v>
      </c>
      <c r="B60" s="21">
        <f>HLOOKUP(SUBSTITUTE(CONCATENATE(SUBSTITUTE(SUBSTITUTE(A60,"歳","")," ",""),"_男")," ",""),[2]データ貼り付けシート!$1:$2,2,FALSE)</f>
        <v>532</v>
      </c>
      <c r="C60" s="21">
        <f>HLOOKUP(SUBSTITUTE(CONCATENATE(SUBSTITUTE(SUBSTITUTE(A60,"歳","")," ",""),"_女")," ",""),[2]データ貼り付けシート!$1:$2,2,FALSE)</f>
        <v>508</v>
      </c>
      <c r="D60" s="21">
        <f>HLOOKUP(SUBSTITUTE(CONCATENATE(SUBSTITUTE(SUBSTITUTE(A60,"歳","")," ",""),"_全体")," ",""),[2]データ貼り付けシート!$1:$2,2,FALSE)</f>
        <v>1040</v>
      </c>
      <c r="E60" s="3"/>
    </row>
    <row r="61" spans="1:5" x14ac:dyDescent="0.4">
      <c r="A61" s="4" t="s">
        <v>62</v>
      </c>
      <c r="B61" s="21">
        <f>HLOOKUP(SUBSTITUTE(CONCATENATE(SUBSTITUTE(SUBSTITUTE(A61,"歳","")," ",""),"_男")," ",""),[2]データ貼り付けシート!$1:$2,2,FALSE)</f>
        <v>482</v>
      </c>
      <c r="C61" s="21">
        <f>HLOOKUP(SUBSTITUTE(CONCATENATE(SUBSTITUTE(SUBSTITUTE(A61,"歳","")," ",""),"_女")," ",""),[2]データ貼り付けシート!$1:$2,2,FALSE)</f>
        <v>489</v>
      </c>
      <c r="D61" s="21">
        <f>HLOOKUP(SUBSTITUTE(CONCATENATE(SUBSTITUTE(SUBSTITUTE(A61,"歳","")," ",""),"_全体")," ",""),[2]データ貼り付けシート!$1:$2,2,FALSE)</f>
        <v>971</v>
      </c>
      <c r="E61" s="3"/>
    </row>
    <row r="62" spans="1:5" x14ac:dyDescent="0.4">
      <c r="A62" s="4" t="s">
        <v>63</v>
      </c>
      <c r="B62" s="21">
        <f>HLOOKUP(SUBSTITUTE(CONCATENATE(SUBSTITUTE(SUBSTITUTE(A62,"歳","")," ",""),"_男")," ",""),[2]データ貼り付けシート!$1:$2,2,FALSE)</f>
        <v>491</v>
      </c>
      <c r="C62" s="21">
        <f>HLOOKUP(SUBSTITUTE(CONCATENATE(SUBSTITUTE(SUBSTITUTE(A62,"歳","")," ",""),"_女")," ",""),[2]データ貼り付けシート!$1:$2,2,FALSE)</f>
        <v>430</v>
      </c>
      <c r="D62" s="21">
        <f>HLOOKUP(SUBSTITUTE(CONCATENATE(SUBSTITUTE(SUBSTITUTE(A62,"歳","")," ",""),"_全体")," ",""),[2]データ貼り付けシート!$1:$2,2,FALSE)</f>
        <v>921</v>
      </c>
      <c r="E62" s="3"/>
    </row>
    <row r="63" spans="1:5" x14ac:dyDescent="0.4">
      <c r="A63" s="4" t="s">
        <v>64</v>
      </c>
      <c r="B63" s="21">
        <f>HLOOKUP(SUBSTITUTE(CONCATENATE(SUBSTITUTE(SUBSTITUTE(A63,"歳","")," ",""),"_男")," ",""),[2]データ貼り付けシート!$1:$2,2,FALSE)</f>
        <v>458</v>
      </c>
      <c r="C63" s="21">
        <f>HLOOKUP(SUBSTITUTE(CONCATENATE(SUBSTITUTE(SUBSTITUTE(A63,"歳","")," ",""),"_女")," ",""),[2]データ貼り付けシート!$1:$2,2,FALSE)</f>
        <v>427</v>
      </c>
      <c r="D63" s="21">
        <f>HLOOKUP(SUBSTITUTE(CONCATENATE(SUBSTITUTE(SUBSTITUTE(A63,"歳","")," ",""),"_全体")," ",""),[2]データ貼り付けシート!$1:$2,2,FALSE)</f>
        <v>885</v>
      </c>
      <c r="E63" s="3"/>
    </row>
    <row r="64" spans="1:5" x14ac:dyDescent="0.4">
      <c r="A64" s="4" t="s">
        <v>65</v>
      </c>
      <c r="B64" s="21">
        <f>HLOOKUP(SUBSTITUTE(CONCATENATE(SUBSTITUTE(SUBSTITUTE(A64,"歳","")," ",""),"_男")," ",""),[2]データ貼り付けシート!$1:$2,2,FALSE)</f>
        <v>419</v>
      </c>
      <c r="C64" s="21">
        <f>HLOOKUP(SUBSTITUTE(CONCATENATE(SUBSTITUTE(SUBSTITUTE(A64,"歳","")," ",""),"_女")," ",""),[2]データ貼り付けシート!$1:$2,2,FALSE)</f>
        <v>407</v>
      </c>
      <c r="D64" s="21">
        <f>HLOOKUP(SUBSTITUTE(CONCATENATE(SUBSTITUTE(SUBSTITUTE(A64,"歳","")," ",""),"_全体")," ",""),[2]データ貼り付けシート!$1:$2,2,FALSE)</f>
        <v>826</v>
      </c>
      <c r="E64" s="3"/>
    </row>
    <row r="65" spans="1:5" x14ac:dyDescent="0.4">
      <c r="A65" s="4" t="s">
        <v>66</v>
      </c>
      <c r="B65" s="21">
        <f>HLOOKUP(SUBSTITUTE(CONCATENATE(SUBSTITUTE(SUBSTITUTE(A65,"歳","")," ",""),"_男")," ",""),[2]データ貼り付けシート!$1:$2,2,FALSE)</f>
        <v>414</v>
      </c>
      <c r="C65" s="21">
        <f>HLOOKUP(SUBSTITUTE(CONCATENATE(SUBSTITUTE(SUBSTITUTE(A65,"歳","")," ",""),"_女")," ",""),[2]データ貼り付けシート!$1:$2,2,FALSE)</f>
        <v>389</v>
      </c>
      <c r="D65" s="21">
        <f>HLOOKUP(SUBSTITUTE(CONCATENATE(SUBSTITUTE(SUBSTITUTE(A65,"歳","")," ",""),"_全体")," ",""),[2]データ貼り付けシート!$1:$2,2,FALSE)</f>
        <v>803</v>
      </c>
      <c r="E65" s="3"/>
    </row>
    <row r="66" spans="1:5" x14ac:dyDescent="0.4">
      <c r="A66" s="4" t="s">
        <v>67</v>
      </c>
      <c r="B66" s="21">
        <f>HLOOKUP(SUBSTITUTE(CONCATENATE(SUBSTITUTE(SUBSTITUTE(A66,"歳","")," ",""),"_男")," ",""),[2]データ貼り付けシート!$1:$2,2,FALSE)</f>
        <v>429</v>
      </c>
      <c r="C66" s="21">
        <f>HLOOKUP(SUBSTITUTE(CONCATENATE(SUBSTITUTE(SUBSTITUTE(A66,"歳","")," ",""),"_女")," ",""),[2]データ貼り付けシート!$1:$2,2,FALSE)</f>
        <v>398</v>
      </c>
      <c r="D66" s="21">
        <f>HLOOKUP(SUBSTITUTE(CONCATENATE(SUBSTITUTE(SUBSTITUTE(A66,"歳","")," ",""),"_全体")," ",""),[2]データ貼り付けシート!$1:$2,2,FALSE)</f>
        <v>827</v>
      </c>
      <c r="E66" s="3"/>
    </row>
    <row r="67" spans="1:5" x14ac:dyDescent="0.4">
      <c r="A67" s="4" t="s">
        <v>68</v>
      </c>
      <c r="B67" s="21">
        <f>HLOOKUP(SUBSTITUTE(CONCATENATE(SUBSTITUTE(SUBSTITUTE(A67,"歳","")," ",""),"_男")," ",""),[2]データ貼り付けシート!$1:$2,2,FALSE)</f>
        <v>408</v>
      </c>
      <c r="C67" s="21">
        <f>HLOOKUP(SUBSTITUTE(CONCATENATE(SUBSTITUTE(SUBSTITUTE(A67,"歳","")," ",""),"_女")," ",""),[2]データ貼り付けシート!$1:$2,2,FALSE)</f>
        <v>389</v>
      </c>
      <c r="D67" s="21">
        <f>HLOOKUP(SUBSTITUTE(CONCATENATE(SUBSTITUTE(SUBSTITUTE(A67,"歳","")," ",""),"_全体")," ",""),[2]データ貼り付けシート!$1:$2,2,FALSE)</f>
        <v>797</v>
      </c>
      <c r="E67" s="3"/>
    </row>
    <row r="68" spans="1:5" x14ac:dyDescent="0.4">
      <c r="A68" s="4" t="s">
        <v>69</v>
      </c>
      <c r="B68" s="21">
        <f>HLOOKUP(SUBSTITUTE(CONCATENATE(SUBSTITUTE(SUBSTITUTE(A68,"歳","")," ",""),"_男")," ",""),[2]データ貼り付けシート!$1:$2,2,FALSE)</f>
        <v>388</v>
      </c>
      <c r="C68" s="21">
        <f>HLOOKUP(SUBSTITUTE(CONCATENATE(SUBSTITUTE(SUBSTITUTE(A68,"歳","")," ",""),"_女")," ",""),[2]データ貼り付けシート!$1:$2,2,FALSE)</f>
        <v>404</v>
      </c>
      <c r="D68" s="21">
        <f>HLOOKUP(SUBSTITUTE(CONCATENATE(SUBSTITUTE(SUBSTITUTE(A68,"歳","")," ",""),"_全体")," ",""),[2]データ貼り付けシート!$1:$2,2,FALSE)</f>
        <v>792</v>
      </c>
      <c r="E68" s="3"/>
    </row>
    <row r="69" spans="1:5" x14ac:dyDescent="0.4">
      <c r="A69" s="4" t="s">
        <v>70</v>
      </c>
      <c r="B69" s="21">
        <f>HLOOKUP(SUBSTITUTE(CONCATENATE(SUBSTITUTE(SUBSTITUTE(A69,"歳","")," ",""),"_男")," ",""),[2]データ貼り付けシート!$1:$2,2,FALSE)</f>
        <v>365</v>
      </c>
      <c r="C69" s="21">
        <f>HLOOKUP(SUBSTITUTE(CONCATENATE(SUBSTITUTE(SUBSTITUTE(A69,"歳","")," ",""),"_女")," ",""),[2]データ貼り付けシート!$1:$2,2,FALSE)</f>
        <v>419</v>
      </c>
      <c r="D69" s="21">
        <f>HLOOKUP(SUBSTITUTE(CONCATENATE(SUBSTITUTE(SUBSTITUTE(A69,"歳","")," ",""),"_全体")," ",""),[2]データ貼り付けシート!$1:$2,2,FALSE)</f>
        <v>784</v>
      </c>
      <c r="E69" s="3"/>
    </row>
    <row r="70" spans="1:5" x14ac:dyDescent="0.4">
      <c r="A70" s="4" t="s">
        <v>71</v>
      </c>
      <c r="B70" s="21">
        <f>HLOOKUP(SUBSTITUTE(CONCATENATE(SUBSTITUTE(SUBSTITUTE(A70,"歳","")," ",""),"_男")," ",""),[2]データ貼り付けシート!$1:$2,2,FALSE)</f>
        <v>431</v>
      </c>
      <c r="C70" s="21">
        <f>HLOOKUP(SUBSTITUTE(CONCATENATE(SUBSTITUTE(SUBSTITUTE(A70,"歳","")," ",""),"_女")," ",""),[2]データ貼り付けシート!$1:$2,2,FALSE)</f>
        <v>436</v>
      </c>
      <c r="D70" s="21">
        <f>HLOOKUP(SUBSTITUTE(CONCATENATE(SUBSTITUTE(SUBSTITUTE(A70,"歳","")," ",""),"_全体")," ",""),[2]データ貼り付けシート!$1:$2,2,FALSE)</f>
        <v>867</v>
      </c>
      <c r="E70" s="3"/>
    </row>
    <row r="71" spans="1:5" x14ac:dyDescent="0.4">
      <c r="A71" s="4" t="s">
        <v>72</v>
      </c>
      <c r="B71" s="21">
        <f>HLOOKUP(SUBSTITUTE(CONCATENATE(SUBSTITUTE(SUBSTITUTE(A71,"歳","")," ",""),"_男")," ",""),[2]データ貼り付けシート!$1:$2,2,FALSE)</f>
        <v>376</v>
      </c>
      <c r="C71" s="21">
        <f>HLOOKUP(SUBSTITUTE(CONCATENATE(SUBSTITUTE(SUBSTITUTE(A71,"歳","")," ",""),"_女")," ",""),[2]データ貼り付けシート!$1:$2,2,FALSE)</f>
        <v>446</v>
      </c>
      <c r="D71" s="21">
        <f>HLOOKUP(SUBSTITUTE(CONCATENATE(SUBSTITUTE(SUBSTITUTE(A71,"歳","")," ",""),"_全体")," ",""),[2]データ貼り付けシート!$1:$2,2,FALSE)</f>
        <v>822</v>
      </c>
      <c r="E71" s="3"/>
    </row>
    <row r="72" spans="1:5" x14ac:dyDescent="0.4">
      <c r="A72" s="4" t="s">
        <v>73</v>
      </c>
      <c r="B72" s="21">
        <f>HLOOKUP(SUBSTITUTE(CONCATENATE(SUBSTITUTE(SUBSTITUTE(A72,"歳","")," ",""),"_男")," ",""),[2]データ貼り付けシート!$1:$2,2,FALSE)</f>
        <v>408</v>
      </c>
      <c r="C72" s="21">
        <f>HLOOKUP(SUBSTITUTE(CONCATENATE(SUBSTITUTE(SUBSTITUTE(A72,"歳","")," ",""),"_女")," ",""),[2]データ貼り付けシート!$1:$2,2,FALSE)</f>
        <v>502</v>
      </c>
      <c r="D72" s="21">
        <f>HLOOKUP(SUBSTITUTE(CONCATENATE(SUBSTITUTE(SUBSTITUTE(A72,"歳","")," ",""),"_全体")," ",""),[2]データ貼り付けシート!$1:$2,2,FALSE)</f>
        <v>910</v>
      </c>
      <c r="E72" s="3"/>
    </row>
    <row r="73" spans="1:5" x14ac:dyDescent="0.4">
      <c r="A73" s="4" t="s">
        <v>74</v>
      </c>
      <c r="B73" s="21">
        <f>HLOOKUP(SUBSTITUTE(CONCATENATE(SUBSTITUTE(SUBSTITUTE(A73,"歳","")," ",""),"_男")," ",""),[2]データ貼り付けシート!$1:$2,2,FALSE)</f>
        <v>489</v>
      </c>
      <c r="C73" s="21">
        <f>HLOOKUP(SUBSTITUTE(CONCATENATE(SUBSTITUTE(SUBSTITUTE(A73,"歳","")," ",""),"_女")," ",""),[2]データ貼り付けシート!$1:$2,2,FALSE)</f>
        <v>544</v>
      </c>
      <c r="D73" s="21">
        <f>HLOOKUP(SUBSTITUTE(CONCATENATE(SUBSTITUTE(SUBSTITUTE(A73,"歳","")," ",""),"_全体")," ",""),[2]データ貼り付けシート!$1:$2,2,FALSE)</f>
        <v>1033</v>
      </c>
      <c r="E73" s="3"/>
    </row>
    <row r="74" spans="1:5" x14ac:dyDescent="0.4">
      <c r="A74" s="4" t="s">
        <v>75</v>
      </c>
      <c r="B74" s="21">
        <f>HLOOKUP(SUBSTITUTE(CONCATENATE(SUBSTITUTE(SUBSTITUTE(A74,"歳","")," ",""),"_男")," ",""),[2]データ貼り付けシート!$1:$2,2,FALSE)</f>
        <v>518</v>
      </c>
      <c r="C74" s="21">
        <f>HLOOKUP(SUBSTITUTE(CONCATENATE(SUBSTITUTE(SUBSTITUTE(A74,"歳","")," ",""),"_女")," ",""),[2]データ貼り付けシート!$1:$2,2,FALSE)</f>
        <v>571</v>
      </c>
      <c r="D74" s="21">
        <f>HLOOKUP(SUBSTITUTE(CONCATENATE(SUBSTITUTE(SUBSTITUTE(A74,"歳","")," ",""),"_全体")," ",""),[2]データ貼り付けシート!$1:$2,2,FALSE)</f>
        <v>1089</v>
      </c>
      <c r="E74" s="3"/>
    </row>
    <row r="75" spans="1:5" x14ac:dyDescent="0.4">
      <c r="A75" s="4" t="s">
        <v>76</v>
      </c>
      <c r="B75" s="21">
        <f>HLOOKUP(SUBSTITUTE(CONCATENATE(SUBSTITUTE(SUBSTITUTE(A75,"歳","")," ",""),"_男")," ",""),[2]データ貼り付けシート!$1:$2,2,FALSE)</f>
        <v>584</v>
      </c>
      <c r="C75" s="21">
        <f>HLOOKUP(SUBSTITUTE(CONCATENATE(SUBSTITUTE(SUBSTITUTE(A75,"歳","")," ",""),"_女")," ",""),[2]データ貼り付けシート!$1:$2,2,FALSE)</f>
        <v>678</v>
      </c>
      <c r="D75" s="21">
        <f>HLOOKUP(SUBSTITUTE(CONCATENATE(SUBSTITUTE(SUBSTITUTE(A75,"歳","")," ",""),"_全体")," ",""),[2]データ貼り付けシート!$1:$2,2,FALSE)</f>
        <v>1262</v>
      </c>
      <c r="E75" s="3"/>
    </row>
    <row r="76" spans="1:5" x14ac:dyDescent="0.4">
      <c r="A76" s="4" t="s">
        <v>77</v>
      </c>
      <c r="B76" s="21">
        <f>HLOOKUP(SUBSTITUTE(CONCATENATE(SUBSTITUTE(SUBSTITUTE(A76,"歳","")," ",""),"_男")," ",""),[2]データ貼り付けシート!$1:$2,2,FALSE)</f>
        <v>591</v>
      </c>
      <c r="C76" s="21">
        <f>HLOOKUP(SUBSTITUTE(CONCATENATE(SUBSTITUTE(SUBSTITUTE(A76,"歳","")," ",""),"_女")," ",""),[2]データ貼り付けシート!$1:$2,2,FALSE)</f>
        <v>745</v>
      </c>
      <c r="D76" s="21">
        <f>HLOOKUP(SUBSTITUTE(CONCATENATE(SUBSTITUTE(SUBSTITUTE(A76,"歳","")," ",""),"_全体")," ",""),[2]データ貼り付けシート!$1:$2,2,FALSE)</f>
        <v>1336</v>
      </c>
      <c r="E76" s="3"/>
    </row>
    <row r="77" spans="1:5" x14ac:dyDescent="0.4">
      <c r="A77" s="4" t="s">
        <v>78</v>
      </c>
      <c r="B77" s="21">
        <f>HLOOKUP(SUBSTITUTE(CONCATENATE(SUBSTITUTE(SUBSTITUTE(A77,"歳","")," ",""),"_男")," ",""),[2]データ貼り付けシート!$1:$2,2,FALSE)</f>
        <v>642</v>
      </c>
      <c r="C77" s="21">
        <f>HLOOKUP(SUBSTITUTE(CONCATENATE(SUBSTITUTE(SUBSTITUTE(A77,"歳","")," ",""),"_女")," ",""),[2]データ貼り付けシート!$1:$2,2,FALSE)</f>
        <v>747</v>
      </c>
      <c r="D77" s="21">
        <f>HLOOKUP(SUBSTITUTE(CONCATENATE(SUBSTITUTE(SUBSTITUTE(A77,"歳","")," ",""),"_全体")," ",""),[2]データ貼り付けシート!$1:$2,2,FALSE)</f>
        <v>1389</v>
      </c>
      <c r="E77" s="3"/>
    </row>
    <row r="78" spans="1:5" x14ac:dyDescent="0.4">
      <c r="A78" s="4" t="s">
        <v>79</v>
      </c>
      <c r="B78" s="21">
        <f>HLOOKUP(SUBSTITUTE(CONCATENATE(SUBSTITUTE(SUBSTITUTE(A78,"歳","")," ",""),"_男")," ",""),[2]データ貼り付けシート!$1:$2,2,FALSE)</f>
        <v>579</v>
      </c>
      <c r="C78" s="21">
        <f>HLOOKUP(SUBSTITUTE(CONCATENATE(SUBSTITUTE(SUBSTITUTE(A78,"歳","")," ",""),"_女")," ",""),[2]データ貼り付けシート!$1:$2,2,FALSE)</f>
        <v>695</v>
      </c>
      <c r="D78" s="21">
        <f>HLOOKUP(SUBSTITUTE(CONCATENATE(SUBSTITUTE(SUBSTITUTE(A78,"歳","")," ",""),"_全体")," ",""),[2]データ貼り付けシート!$1:$2,2,FALSE)</f>
        <v>1274</v>
      </c>
      <c r="E78" s="3"/>
    </row>
    <row r="79" spans="1:5" x14ac:dyDescent="0.4">
      <c r="A79" s="4" t="s">
        <v>80</v>
      </c>
      <c r="B79" s="21">
        <f>HLOOKUP(SUBSTITUTE(CONCATENATE(SUBSTITUTE(SUBSTITUTE(A79,"歳","")," ",""),"_男")," ",""),[2]データ貼り付けシート!$1:$2,2,FALSE)</f>
        <v>322</v>
      </c>
      <c r="C79" s="21">
        <f>HLOOKUP(SUBSTITUTE(CONCATENATE(SUBSTITUTE(SUBSTITUTE(A79,"歳","")," ",""),"_女")," ",""),[2]データ貼り付けシート!$1:$2,2,FALSE)</f>
        <v>408</v>
      </c>
      <c r="D79" s="21">
        <f>HLOOKUP(SUBSTITUTE(CONCATENATE(SUBSTITUTE(SUBSTITUTE(A79,"歳","")," ",""),"_全体")," ",""),[2]データ貼り付けシート!$1:$2,2,FALSE)</f>
        <v>730</v>
      </c>
      <c r="E79" s="3"/>
    </row>
    <row r="80" spans="1:5" x14ac:dyDescent="0.4">
      <c r="A80" s="4" t="s">
        <v>81</v>
      </c>
      <c r="B80" s="21">
        <f>HLOOKUP(SUBSTITUTE(CONCATENATE(SUBSTITUTE(SUBSTITUTE(A80,"歳","")," ",""),"_男")," ",""),[2]データ貼り付けシート!$1:$2,2,FALSE)</f>
        <v>384</v>
      </c>
      <c r="C80" s="21">
        <f>HLOOKUP(SUBSTITUTE(CONCATENATE(SUBSTITUTE(SUBSTITUTE(A80,"歳","")," ",""),"_女")," ",""),[2]データ貼り付けシート!$1:$2,2,FALSE)</f>
        <v>527</v>
      </c>
      <c r="D80" s="21">
        <f>HLOOKUP(SUBSTITUTE(CONCATENATE(SUBSTITUTE(SUBSTITUTE(A80,"歳","")," ",""),"_全体")," ",""),[2]データ貼り付けシート!$1:$2,2,FALSE)</f>
        <v>911</v>
      </c>
      <c r="E80" s="3"/>
    </row>
    <row r="81" spans="1:5" x14ac:dyDescent="0.4">
      <c r="A81" s="4" t="s">
        <v>82</v>
      </c>
      <c r="B81" s="21">
        <f>HLOOKUP(SUBSTITUTE(CONCATENATE(SUBSTITUTE(SUBSTITUTE(A81,"歳","")," ",""),"_男")," ",""),[2]データ貼り付けシート!$1:$2,2,FALSE)</f>
        <v>471</v>
      </c>
      <c r="C81" s="21">
        <f>HLOOKUP(SUBSTITUTE(CONCATENATE(SUBSTITUTE(SUBSTITUTE(A81,"歳","")," ",""),"_女")," ",""),[2]データ貼り付けシート!$1:$2,2,FALSE)</f>
        <v>586</v>
      </c>
      <c r="D81" s="21">
        <f>HLOOKUP(SUBSTITUTE(CONCATENATE(SUBSTITUTE(SUBSTITUTE(A81,"歳","")," ",""),"_全体")," ",""),[2]データ貼り付けシート!$1:$2,2,FALSE)</f>
        <v>1057</v>
      </c>
      <c r="E81" s="3"/>
    </row>
    <row r="82" spans="1:5" x14ac:dyDescent="0.4">
      <c r="A82" s="4" t="s">
        <v>83</v>
      </c>
      <c r="B82" s="21">
        <f>HLOOKUP(SUBSTITUTE(CONCATENATE(SUBSTITUTE(SUBSTITUTE(A82,"歳","")," ",""),"_男")," ",""),[2]データ貼り付けシート!$1:$2,2,FALSE)</f>
        <v>434</v>
      </c>
      <c r="C82" s="21">
        <f>HLOOKUP(SUBSTITUTE(CONCATENATE(SUBSTITUTE(SUBSTITUTE(A82,"歳","")," ",""),"_女")," ",""),[2]データ貼り付けシート!$1:$2,2,FALSE)</f>
        <v>610</v>
      </c>
      <c r="D82" s="21">
        <f>HLOOKUP(SUBSTITUTE(CONCATENATE(SUBSTITUTE(SUBSTITUTE(A82,"歳","")," ",""),"_全体")," ",""),[2]データ貼り付けシート!$1:$2,2,FALSE)</f>
        <v>1044</v>
      </c>
      <c r="E82" s="3"/>
    </row>
    <row r="83" spans="1:5" x14ac:dyDescent="0.4">
      <c r="A83" s="4" t="s">
        <v>84</v>
      </c>
      <c r="B83" s="21">
        <f>HLOOKUP(SUBSTITUTE(CONCATENATE(SUBSTITUTE(SUBSTITUTE(A83,"歳","")," ",""),"_男")," ",""),[2]データ貼り付けシート!$1:$2,2,FALSE)</f>
        <v>462</v>
      </c>
      <c r="C83" s="21">
        <f>HLOOKUP(SUBSTITUTE(CONCATENATE(SUBSTITUTE(SUBSTITUTE(A83,"歳","")," ",""),"_女")," ",""),[2]データ貼り付けシート!$1:$2,2,FALSE)</f>
        <v>594</v>
      </c>
      <c r="D83" s="21">
        <f>HLOOKUP(SUBSTITUTE(CONCATENATE(SUBSTITUTE(SUBSTITUTE(A83,"歳","")," ",""),"_全体")," ",""),[2]データ貼り付けシート!$1:$2,2,FALSE)</f>
        <v>1056</v>
      </c>
      <c r="E83" s="3"/>
    </row>
    <row r="84" spans="1:5" x14ac:dyDescent="0.4">
      <c r="A84" s="4" t="s">
        <v>85</v>
      </c>
      <c r="B84" s="21">
        <f>HLOOKUP(SUBSTITUTE(CONCATENATE(SUBSTITUTE(SUBSTITUTE(A84,"歳","")," ",""),"_男")," ",""),[2]データ貼り付けシート!$1:$2,2,FALSE)</f>
        <v>408</v>
      </c>
      <c r="C84" s="21">
        <f>HLOOKUP(SUBSTITUTE(CONCATENATE(SUBSTITUTE(SUBSTITUTE(A84,"歳","")," ",""),"_女")," ",""),[2]データ貼り付けシート!$1:$2,2,FALSE)</f>
        <v>531</v>
      </c>
      <c r="D84" s="21">
        <f>HLOOKUP(SUBSTITUTE(CONCATENATE(SUBSTITUTE(SUBSTITUTE(A84,"歳","")," ",""),"_全体")," ",""),[2]データ貼り付けシート!$1:$2,2,FALSE)</f>
        <v>939</v>
      </c>
      <c r="E84" s="3"/>
    </row>
    <row r="85" spans="1:5" x14ac:dyDescent="0.4">
      <c r="A85" s="4" t="s">
        <v>86</v>
      </c>
      <c r="B85" s="21">
        <f>HLOOKUP(SUBSTITUTE(CONCATENATE(SUBSTITUTE(SUBSTITUTE(A85,"歳","")," ",""),"_男")," ",""),[2]データ貼り付けシート!$1:$2,2,FALSE)</f>
        <v>334</v>
      </c>
      <c r="C85" s="21">
        <f>HLOOKUP(SUBSTITUTE(CONCATENATE(SUBSTITUTE(SUBSTITUTE(A85,"歳","")," ",""),"_女")," ",""),[2]データ貼り付けシート!$1:$2,2,FALSE)</f>
        <v>428</v>
      </c>
      <c r="D85" s="21">
        <f>HLOOKUP(SUBSTITUTE(CONCATENATE(SUBSTITUTE(SUBSTITUTE(A85,"歳","")," ",""),"_全体")," ",""),[2]データ貼り付けシート!$1:$2,2,FALSE)</f>
        <v>762</v>
      </c>
      <c r="E85" s="3"/>
    </row>
    <row r="86" spans="1:5" x14ac:dyDescent="0.4">
      <c r="A86" s="4" t="s">
        <v>87</v>
      </c>
      <c r="B86" s="21">
        <f>HLOOKUP(SUBSTITUTE(CONCATENATE(SUBSTITUTE(SUBSTITUTE(A86,"歳","")," ",""),"_男")," ",""),[2]データ貼り付けシート!$1:$2,2,FALSE)</f>
        <v>272</v>
      </c>
      <c r="C86" s="21">
        <f>HLOOKUP(SUBSTITUTE(CONCATENATE(SUBSTITUTE(SUBSTITUTE(A86,"歳","")," ",""),"_女")," ",""),[2]データ貼り付けシート!$1:$2,2,FALSE)</f>
        <v>334</v>
      </c>
      <c r="D86" s="21">
        <f>HLOOKUP(SUBSTITUTE(CONCATENATE(SUBSTITUTE(SUBSTITUTE(A86,"歳","")," ",""),"_全体")," ",""),[2]データ貼り付けシート!$1:$2,2,FALSE)</f>
        <v>606</v>
      </c>
      <c r="E86" s="3"/>
    </row>
    <row r="87" spans="1:5" x14ac:dyDescent="0.4">
      <c r="A87" s="4" t="s">
        <v>88</v>
      </c>
      <c r="B87" s="21">
        <f>HLOOKUP(SUBSTITUTE(CONCATENATE(SUBSTITUTE(SUBSTITUTE(A87,"歳","")," ",""),"_男")," ",""),[2]データ貼り付けシート!$1:$2,2,FALSE)</f>
        <v>255</v>
      </c>
      <c r="C87" s="21">
        <f>HLOOKUP(SUBSTITUTE(CONCATENATE(SUBSTITUTE(SUBSTITUTE(A87,"歳","")," ",""),"_女")," ",""),[2]データ貼り付けシート!$1:$2,2,FALSE)</f>
        <v>352</v>
      </c>
      <c r="D87" s="21">
        <f>HLOOKUP(SUBSTITUTE(CONCATENATE(SUBSTITUTE(SUBSTITUTE(A87,"歳","")," ",""),"_全体")," ",""),[2]データ貼り付けシート!$1:$2,2,FALSE)</f>
        <v>607</v>
      </c>
      <c r="E87" s="3"/>
    </row>
    <row r="88" spans="1:5" x14ac:dyDescent="0.4">
      <c r="A88" s="4" t="s">
        <v>89</v>
      </c>
      <c r="B88" s="21">
        <f>HLOOKUP(SUBSTITUTE(CONCATENATE(SUBSTITUTE(SUBSTITUTE(A88,"歳","")," ",""),"_男")," ",""),[2]データ貼り付けシート!$1:$2,2,FALSE)</f>
        <v>223</v>
      </c>
      <c r="C88" s="21">
        <f>HLOOKUP(SUBSTITUTE(CONCATENATE(SUBSTITUTE(SUBSTITUTE(A88,"歳","")," ",""),"_女")," ",""),[2]データ貼り付けシート!$1:$2,2,FALSE)</f>
        <v>319</v>
      </c>
      <c r="D88" s="21">
        <f>HLOOKUP(SUBSTITUTE(CONCATENATE(SUBSTITUTE(SUBSTITUTE(A88,"歳","")," ",""),"_全体")," ",""),[2]データ貼り付けシート!$1:$2,2,FALSE)</f>
        <v>542</v>
      </c>
      <c r="E88" s="3"/>
    </row>
    <row r="89" spans="1:5" x14ac:dyDescent="0.4">
      <c r="A89" s="4" t="s">
        <v>90</v>
      </c>
      <c r="B89" s="21">
        <f>HLOOKUP(SUBSTITUTE(CONCATENATE(SUBSTITUTE(SUBSTITUTE(A89,"歳","")," ",""),"_男")," ",""),[2]データ貼り付けシート!$1:$2,2,FALSE)</f>
        <v>231</v>
      </c>
      <c r="C89" s="21">
        <f>HLOOKUP(SUBSTITUTE(CONCATENATE(SUBSTITUTE(SUBSTITUTE(A89,"歳","")," ",""),"_女")," ",""),[2]データ貼り付けシート!$1:$2,2,FALSE)</f>
        <v>287</v>
      </c>
      <c r="D89" s="21">
        <f>HLOOKUP(SUBSTITUTE(CONCATENATE(SUBSTITUTE(SUBSTITUTE(A89,"歳","")," ",""),"_全体")," ",""),[2]データ貼り付けシート!$1:$2,2,FALSE)</f>
        <v>518</v>
      </c>
      <c r="E89" s="3"/>
    </row>
    <row r="90" spans="1:5" x14ac:dyDescent="0.4">
      <c r="A90" s="4" t="s">
        <v>91</v>
      </c>
      <c r="B90" s="21">
        <f>HLOOKUP(SUBSTITUTE(CONCATENATE(SUBSTITUTE(SUBSTITUTE(A90,"歳","")," ",""),"_男")," ",""),[2]データ貼り付けシート!$1:$2,2,FALSE)</f>
        <v>144</v>
      </c>
      <c r="C90" s="21">
        <f>HLOOKUP(SUBSTITUTE(CONCATENATE(SUBSTITUTE(SUBSTITUTE(A90,"歳","")," ",""),"_女")," ",""),[2]データ貼り付けシート!$1:$2,2,FALSE)</f>
        <v>230</v>
      </c>
      <c r="D90" s="21">
        <f>HLOOKUP(SUBSTITUTE(CONCATENATE(SUBSTITUTE(SUBSTITUTE(A90,"歳","")," ",""),"_全体")," ",""),[2]データ貼り付けシート!$1:$2,2,FALSE)</f>
        <v>374</v>
      </c>
      <c r="E90" s="3"/>
    </row>
    <row r="91" spans="1:5" x14ac:dyDescent="0.4">
      <c r="A91" s="4" t="s">
        <v>92</v>
      </c>
      <c r="B91" s="21">
        <f>HLOOKUP(SUBSTITUTE(CONCATENATE(SUBSTITUTE(SUBSTITUTE(A91,"歳","")," ",""),"_男")," ",""),[2]データ貼り付けシート!$1:$2,2,FALSE)</f>
        <v>101</v>
      </c>
      <c r="C91" s="21">
        <f>HLOOKUP(SUBSTITUTE(CONCATENATE(SUBSTITUTE(SUBSTITUTE(A91,"歳","")," ",""),"_女")," ",""),[2]データ貼り付けシート!$1:$2,2,FALSE)</f>
        <v>235</v>
      </c>
      <c r="D91" s="21">
        <f>HLOOKUP(SUBSTITUTE(CONCATENATE(SUBSTITUTE(SUBSTITUTE(A91,"歳","")," ",""),"_全体")," ",""),[2]データ貼り付けシート!$1:$2,2,FALSE)</f>
        <v>336</v>
      </c>
      <c r="E91" s="3"/>
    </row>
    <row r="92" spans="1:5" x14ac:dyDescent="0.4">
      <c r="A92" s="4" t="s">
        <v>93</v>
      </c>
      <c r="B92" s="21">
        <f>HLOOKUP(SUBSTITUTE(CONCATENATE(SUBSTITUTE(SUBSTITUTE(A92,"歳","")," ",""),"_男")," ",""),[2]データ貼り付けシート!$1:$2,2,FALSE)</f>
        <v>90</v>
      </c>
      <c r="C92" s="21">
        <f>HLOOKUP(SUBSTITUTE(CONCATENATE(SUBSTITUTE(SUBSTITUTE(A92,"歳","")," ",""),"_女")," ",""),[2]データ貼り付けシート!$1:$2,2,FALSE)</f>
        <v>191</v>
      </c>
      <c r="D92" s="21">
        <f>HLOOKUP(SUBSTITUTE(CONCATENATE(SUBSTITUTE(SUBSTITUTE(A92,"歳","")," ",""),"_全体")," ",""),[2]データ貼り付けシート!$1:$2,2,FALSE)</f>
        <v>281</v>
      </c>
      <c r="E92" s="3"/>
    </row>
    <row r="93" spans="1:5" x14ac:dyDescent="0.4">
      <c r="A93" s="4" t="s">
        <v>94</v>
      </c>
      <c r="B93" s="21">
        <f>HLOOKUP(SUBSTITUTE(CONCATENATE(SUBSTITUTE(SUBSTITUTE(A93,"歳","")," ",""),"_男")," ",""),[2]データ貼り付けシート!$1:$2,2,FALSE)</f>
        <v>80</v>
      </c>
      <c r="C93" s="21">
        <f>HLOOKUP(SUBSTITUTE(CONCATENATE(SUBSTITUTE(SUBSTITUTE(A93,"歳","")," ",""),"_女")," ",""),[2]データ貼り付けシート!$1:$2,2,FALSE)</f>
        <v>147</v>
      </c>
      <c r="D93" s="21">
        <f>HLOOKUP(SUBSTITUTE(CONCATENATE(SUBSTITUTE(SUBSTITUTE(A93,"歳","")," ",""),"_全体")," ",""),[2]データ貼り付けシート!$1:$2,2,FALSE)</f>
        <v>227</v>
      </c>
      <c r="E93" s="3"/>
    </row>
    <row r="94" spans="1:5" x14ac:dyDescent="0.4">
      <c r="A94" s="4" t="s">
        <v>95</v>
      </c>
      <c r="B94" s="21">
        <f>HLOOKUP(SUBSTITUTE(CONCATENATE(SUBSTITUTE(SUBSTITUTE(A94,"歳","")," ",""),"_男")," ",""),[2]データ貼り付けシート!$1:$2,2,FALSE)</f>
        <v>52</v>
      </c>
      <c r="C94" s="21">
        <f>HLOOKUP(SUBSTITUTE(CONCATENATE(SUBSTITUTE(SUBSTITUTE(A94,"歳","")," ",""),"_女")," ",""),[2]データ貼り付けシート!$1:$2,2,FALSE)</f>
        <v>140</v>
      </c>
      <c r="D94" s="21">
        <f>HLOOKUP(SUBSTITUTE(CONCATENATE(SUBSTITUTE(SUBSTITUTE(A94,"歳","")," ",""),"_全体")," ",""),[2]データ貼り付けシート!$1:$2,2,FALSE)</f>
        <v>192</v>
      </c>
      <c r="E94" s="3"/>
    </row>
    <row r="95" spans="1:5" x14ac:dyDescent="0.4">
      <c r="A95" s="4" t="s">
        <v>96</v>
      </c>
      <c r="B95" s="21">
        <f>HLOOKUP(SUBSTITUTE(CONCATENATE(SUBSTITUTE(SUBSTITUTE(A95,"歳","")," ",""),"_男")," ",""),[2]データ貼り付けシート!$1:$2,2,FALSE)</f>
        <v>33</v>
      </c>
      <c r="C95" s="21">
        <f>HLOOKUP(SUBSTITUTE(CONCATENATE(SUBSTITUTE(SUBSTITUTE(A95,"歳","")," ",""),"_女")," ",""),[2]データ貼り付けシート!$1:$2,2,FALSE)</f>
        <v>103</v>
      </c>
      <c r="D95" s="21">
        <f>HLOOKUP(SUBSTITUTE(CONCATENATE(SUBSTITUTE(SUBSTITUTE(A95,"歳","")," ",""),"_全体")," ",""),[2]データ貼り付けシート!$1:$2,2,FALSE)</f>
        <v>136</v>
      </c>
      <c r="E95" s="3"/>
    </row>
    <row r="96" spans="1:5" x14ac:dyDescent="0.4">
      <c r="A96" s="4" t="s">
        <v>97</v>
      </c>
      <c r="B96" s="21">
        <f>HLOOKUP(SUBSTITUTE(CONCATENATE(SUBSTITUTE(SUBSTITUTE(A96,"歳","")," ",""),"_男")," ",""),[2]データ貼り付けシート!$1:$2,2,FALSE)</f>
        <v>29</v>
      </c>
      <c r="C96" s="21">
        <f>HLOOKUP(SUBSTITUTE(CONCATENATE(SUBSTITUTE(SUBSTITUTE(A96,"歳","")," ",""),"_女")," ",""),[2]データ貼り付けシート!$1:$2,2,FALSE)</f>
        <v>95</v>
      </c>
      <c r="D96" s="21">
        <f>HLOOKUP(SUBSTITUTE(CONCATENATE(SUBSTITUTE(SUBSTITUTE(A96,"歳","")," ",""),"_全体")," ",""),[2]データ貼り付けシート!$1:$2,2,FALSE)</f>
        <v>124</v>
      </c>
      <c r="E96" s="3"/>
    </row>
    <row r="97" spans="1:5" x14ac:dyDescent="0.4">
      <c r="A97" s="4" t="s">
        <v>98</v>
      </c>
      <c r="B97" s="21">
        <f>HLOOKUP(SUBSTITUTE(CONCATENATE(SUBSTITUTE(SUBSTITUTE(A97,"歳","")," ",""),"_男")," ",""),[2]データ貼り付けシート!$1:$2,2,FALSE)</f>
        <v>21</v>
      </c>
      <c r="C97" s="21">
        <f>HLOOKUP(SUBSTITUTE(CONCATENATE(SUBSTITUTE(SUBSTITUTE(A97,"歳","")," ",""),"_女")," ",""),[2]データ貼り付けシート!$1:$2,2,FALSE)</f>
        <v>55</v>
      </c>
      <c r="D97" s="21">
        <f>HLOOKUP(SUBSTITUTE(CONCATENATE(SUBSTITUTE(SUBSTITUTE(A97,"歳","")," ",""),"_全体")," ",""),[2]データ貼り付けシート!$1:$2,2,FALSE)</f>
        <v>76</v>
      </c>
      <c r="E97" s="3"/>
    </row>
    <row r="98" spans="1:5" x14ac:dyDescent="0.4">
      <c r="A98" s="4" t="s">
        <v>99</v>
      </c>
      <c r="B98" s="21">
        <f>HLOOKUP(SUBSTITUTE(CONCATENATE(SUBSTITUTE(SUBSTITUTE(A98,"歳","")," ",""),"_男")," ",""),[2]データ貼り付けシート!$1:$2,2,FALSE)</f>
        <v>17</v>
      </c>
      <c r="C98" s="21">
        <f>HLOOKUP(SUBSTITUTE(CONCATENATE(SUBSTITUTE(SUBSTITUTE(A98,"歳","")," ",""),"_女")," ",""),[2]データ貼り付けシート!$1:$2,2,FALSE)</f>
        <v>58</v>
      </c>
      <c r="D98" s="21">
        <f>HLOOKUP(SUBSTITUTE(CONCATENATE(SUBSTITUTE(SUBSTITUTE(A98,"歳","")," ",""),"_全体")," ",""),[2]データ貼り付けシート!$1:$2,2,FALSE)</f>
        <v>75</v>
      </c>
      <c r="E98" s="3"/>
    </row>
    <row r="99" spans="1:5" x14ac:dyDescent="0.4">
      <c r="A99" s="4" t="s">
        <v>100</v>
      </c>
      <c r="B99" s="21">
        <f>HLOOKUP(SUBSTITUTE(CONCATENATE(SUBSTITUTE(SUBSTITUTE(A99,"歳","")," ",""),"_男")," ",""),[2]データ貼り付けシート!$1:$2,2,FALSE)</f>
        <v>8</v>
      </c>
      <c r="C99" s="21">
        <f>HLOOKUP(SUBSTITUTE(CONCATENATE(SUBSTITUTE(SUBSTITUTE(A99,"歳","")," ",""),"_女")," ",""),[2]データ貼り付けシート!$1:$2,2,FALSE)</f>
        <v>35</v>
      </c>
      <c r="D99" s="21">
        <f>HLOOKUP(SUBSTITUTE(CONCATENATE(SUBSTITUTE(SUBSTITUTE(A99,"歳","")," ",""),"_全体")," ",""),[2]データ貼り付けシート!$1:$2,2,FALSE)</f>
        <v>43</v>
      </c>
      <c r="E99" s="3"/>
    </row>
    <row r="100" spans="1:5" x14ac:dyDescent="0.4">
      <c r="A100" s="4" t="s">
        <v>101</v>
      </c>
      <c r="B100" s="21">
        <f>HLOOKUP(SUBSTITUTE(CONCATENATE(SUBSTITUTE(SUBSTITUTE(A100,"歳","")," ",""),"_男")," ",""),[2]データ貼り付けシート!$1:$2,2,FALSE)</f>
        <v>8</v>
      </c>
      <c r="C100" s="21">
        <f>HLOOKUP(SUBSTITUTE(CONCATENATE(SUBSTITUTE(SUBSTITUTE(A100,"歳","")," ",""),"_女")," ",""),[2]データ貼り付けシート!$1:$2,2,FALSE)</f>
        <v>28</v>
      </c>
      <c r="D100" s="21">
        <f>HLOOKUP(SUBSTITUTE(CONCATENATE(SUBSTITUTE(SUBSTITUTE(A100,"歳","")," ",""),"_全体")," ",""),[2]データ貼り付けシート!$1:$2,2,FALSE)</f>
        <v>36</v>
      </c>
      <c r="E100" s="3"/>
    </row>
    <row r="101" spans="1:5" x14ac:dyDescent="0.4">
      <c r="A101" s="4" t="s">
        <v>102</v>
      </c>
      <c r="B101" s="21">
        <f>HLOOKUP(SUBSTITUTE(CONCATENATE(SUBSTITUTE(SUBSTITUTE(A101,"歳","")," ",""),"_男")," ",""),[2]データ貼り付けシート!$1:$2,2,FALSE)</f>
        <v>1</v>
      </c>
      <c r="C101" s="21">
        <f>HLOOKUP(SUBSTITUTE(CONCATENATE(SUBSTITUTE(SUBSTITUTE(A101,"歳","")," ",""),"_女")," ",""),[2]データ貼り付けシート!$1:$2,2,FALSE)</f>
        <v>25</v>
      </c>
      <c r="D101" s="21">
        <f>HLOOKUP(SUBSTITUTE(CONCATENATE(SUBSTITUTE(SUBSTITUTE(A101,"歳","")," ",""),"_全体")," ",""),[2]データ貼り付けシート!$1:$2,2,FALSE)</f>
        <v>26</v>
      </c>
      <c r="E101" s="3"/>
    </row>
    <row r="102" spans="1:5" x14ac:dyDescent="0.4">
      <c r="A102" s="4" t="s">
        <v>103</v>
      </c>
      <c r="B102" s="21">
        <f>HLOOKUP(SUBSTITUTE(CONCATENATE(SUBSTITUTE(SUBSTITUTE(A102,"歳","")," ",""),"_男")," ",""),[2]データ貼り付けシート!$1:$2,2,FALSE)</f>
        <v>0</v>
      </c>
      <c r="C102" s="21">
        <f>HLOOKUP(SUBSTITUTE(CONCATENATE(SUBSTITUTE(SUBSTITUTE(A102,"歳","")," ",""),"_女")," ",""),[2]データ貼り付けシート!$1:$2,2,FALSE)</f>
        <v>15</v>
      </c>
      <c r="D102" s="21">
        <f>HLOOKUP(SUBSTITUTE(CONCATENATE(SUBSTITUTE(SUBSTITUTE(A102,"歳","")," ",""),"_全体")," ",""),[2]データ貼り付けシート!$1:$2,2,FALSE)</f>
        <v>15</v>
      </c>
      <c r="E102" s="3"/>
    </row>
    <row r="103" spans="1:5" x14ac:dyDescent="0.4">
      <c r="A103" s="4" t="s">
        <v>104</v>
      </c>
      <c r="B103" s="21">
        <f>HLOOKUP(SUBSTITUTE(CONCATENATE(SUBSTITUTE(SUBSTITUTE(A103,"歳","")," ",""),"_男")," ",""),[2]データ貼り付けシート!$1:$2,2,FALSE)</f>
        <v>4</v>
      </c>
      <c r="C103" s="21">
        <f>HLOOKUP(SUBSTITUTE(CONCATENATE(SUBSTITUTE(SUBSTITUTE(A103,"歳","")," ",""),"_女")," ",""),[2]データ貼り付けシート!$1:$2,2,FALSE)</f>
        <v>18</v>
      </c>
      <c r="D103" s="21">
        <f>HLOOKUP(SUBSTITUTE(CONCATENATE(SUBSTITUTE(SUBSTITUTE(A103,"歳","")," ",""),"_全体")," ",""),[2]データ貼り付けシート!$1:$2,2,FALSE)</f>
        <v>22</v>
      </c>
      <c r="E103" s="3"/>
    </row>
    <row r="104" spans="1:5" x14ac:dyDescent="0.4">
      <c r="A104" s="4" t="s">
        <v>105</v>
      </c>
      <c r="B104" s="21">
        <f>HLOOKUP(SUBSTITUTE(CONCATENATE(SUBSTITUTE(SUBSTITUTE(A104,"歳","")," ",""),"_男")," ",""),[2]データ貼り付けシート!$1:$2,2,FALSE)</f>
        <v>0</v>
      </c>
      <c r="C104" s="21">
        <f>HLOOKUP(SUBSTITUTE(CONCATENATE(SUBSTITUTE(SUBSTITUTE(A104,"歳","")," ",""),"_女")," ",""),[2]データ貼り付けシート!$1:$2,2,FALSE)</f>
        <v>7</v>
      </c>
      <c r="D104" s="21">
        <f>HLOOKUP(SUBSTITUTE(CONCATENATE(SUBSTITUTE(SUBSTITUTE(A104,"歳","")," ",""),"_全体")," ",""),[2]データ貼り付けシート!$1:$2,2,FALSE)</f>
        <v>7</v>
      </c>
      <c r="E104" s="3"/>
    </row>
    <row r="105" spans="1:5" x14ac:dyDescent="0.4">
      <c r="A105" s="4" t="s">
        <v>106</v>
      </c>
      <c r="B105" s="21">
        <f>HLOOKUP(SUBSTITUTE(CONCATENATE(SUBSTITUTE(SUBSTITUTE(A105,"歳","")," ",""),"_男")," ",""),[2]データ貼り付けシート!$1:$2,2,FALSE)</f>
        <v>2</v>
      </c>
      <c r="C105" s="21">
        <f>HLOOKUP(SUBSTITUTE(CONCATENATE(SUBSTITUTE(SUBSTITUTE(A105,"歳","")," ",""),"_女")," ",""),[2]データ貼り付けシート!$1:$2,2,FALSE)</f>
        <v>10</v>
      </c>
      <c r="D105" s="21">
        <f>HLOOKUP(SUBSTITUTE(CONCATENATE(SUBSTITUTE(SUBSTITUTE(A105,"歳","")," ",""),"_全体")," ",""),[2]データ貼り付けシート!$1:$2,2,FALSE)</f>
        <v>12</v>
      </c>
      <c r="E105" s="3"/>
    </row>
    <row r="106" spans="1:5" x14ac:dyDescent="0.4">
      <c r="A106" s="4" t="s">
        <v>107</v>
      </c>
      <c r="B106" s="21">
        <f>HLOOKUP(SUBSTITUTE(CONCATENATE(SUBSTITUTE(SUBSTITUTE(A106,"歳","")," ",""),"_男")," ",""),[2]データ貼り付けシート!$1:$2,2,FALSE)</f>
        <v>0</v>
      </c>
      <c r="C106" s="21">
        <f>HLOOKUP(SUBSTITUTE(CONCATENATE(SUBSTITUTE(SUBSTITUTE(A106,"歳","")," ",""),"_女")," ",""),[2]データ貼り付けシート!$1:$2,2,FALSE)</f>
        <v>0</v>
      </c>
      <c r="D106" s="21">
        <f>HLOOKUP(SUBSTITUTE(CONCATENATE(SUBSTITUTE(SUBSTITUTE(A106,"歳","")," ",""),"_全体")," ",""),[2]データ貼り付けシート!$1:$2,2,FALSE)</f>
        <v>0</v>
      </c>
      <c r="E106" s="3"/>
    </row>
    <row r="107" spans="1:5" x14ac:dyDescent="0.4">
      <c r="A107" s="4" t="s">
        <v>108</v>
      </c>
      <c r="B107" s="21">
        <f>HLOOKUP(SUBSTITUTE(CONCATENATE(SUBSTITUTE(SUBSTITUTE(A107,"歳","")," ",""),"_男")," ",""),[2]データ貼り付けシート!$1:$2,2,FALSE)</f>
        <v>0</v>
      </c>
      <c r="C107" s="21">
        <f>HLOOKUP(SUBSTITUTE(CONCATENATE(SUBSTITUTE(SUBSTITUTE(A107,"歳","")," ",""),"_女")," ",""),[2]データ貼り付けシート!$1:$2,2,FALSE)</f>
        <v>1</v>
      </c>
      <c r="D107" s="21">
        <f>HLOOKUP(SUBSTITUTE(CONCATENATE(SUBSTITUTE(SUBSTITUTE(A107,"歳","")," ",""),"_全体")," ",""),[2]データ貼り付けシート!$1:$2,2,FALSE)</f>
        <v>1</v>
      </c>
      <c r="E107" s="3"/>
    </row>
    <row r="108" spans="1:5" x14ac:dyDescent="0.4">
      <c r="A108" s="4" t="s">
        <v>109</v>
      </c>
      <c r="B108" s="21">
        <f>IF(ISERROR(HLOOKUP("105以上_男",[2]データ貼り付けシート!$1:$2,2,FALSE)),0,HLOOKUP("105以上_男",[2]データ貼り付けシート!$1:$2,2,FALSE))+IF(ISERROR(HLOOKUP("105_男",[2]データ貼り付けシート!$1:$2,2,FALSE)),0,HLOOKUP("105_男",[2]データ貼り付けシート!$1:$2,2,FALSE))</f>
        <v>0</v>
      </c>
      <c r="C108" s="21">
        <f>IF(ISERROR(HLOOKUP("105以上_女",[2]データ貼り付けシート!$1:$2,2,FALSE)),0,HLOOKUP("105以上_女",[2]データ貼り付けシート!$1:$2,2,FALSE))+IF(ISERROR(HLOOKUP("105_女",[2]データ貼り付けシート!$1:$2,2,FALSE)),0,HLOOKUP("105_女",[2]データ貼り付けシート!$1:$2,2,FALSE))</f>
        <v>0</v>
      </c>
      <c r="D108" s="21">
        <f>B108+C108</f>
        <v>0</v>
      </c>
      <c r="E108" s="3"/>
    </row>
    <row r="109" spans="1:5" x14ac:dyDescent="0.4">
      <c r="A109" s="4" t="s">
        <v>127</v>
      </c>
      <c r="B109" s="21">
        <f>IF(ISERROR(HLOOKUP("106以上_男",[2]データ貼り付けシート!$1:$2,2,FALSE)),0,HLOOKUP("106以上_男",[2]データ貼り付けシート!$1:$2,2,FALSE))+IF(ISERROR(HLOOKUP("106_男",[2]データ貼り付けシート!$1:$2,2,FALSE)),0,HLOOKUP("106_男",[2]データ貼り付けシート!$1:$2,2,FALSE))</f>
        <v>0</v>
      </c>
      <c r="C109" s="21">
        <f>IF(ISERROR(HLOOKUP("106以上_女",[2]データ貼り付けシート!$1:$2,2,FALSE)),0,HLOOKUP("106以上_女",[2]データ貼り付けシート!$1:$2,2,FALSE))+IF(ISERROR(HLOOKUP("106_女",[2]データ貼り付けシート!$1:$2,2,FALSE)),0,HLOOKUP("106_女",[2]データ貼り付けシート!$1:$2,2,FALSE))</f>
        <v>1</v>
      </c>
      <c r="D109" s="21">
        <f>B109+C109</f>
        <v>1</v>
      </c>
      <c r="E109" s="3"/>
    </row>
    <row r="110" spans="1:5" x14ac:dyDescent="0.4">
      <c r="A110" s="4" t="s">
        <v>110</v>
      </c>
      <c r="B110" s="21">
        <f>IF(ISERROR(HLOOKUP("107以上_男",[2]データ貼り付けシート!$1:$2,2,FALSE)),0,HLOOKUP("107以上_男",[2]データ貼り付けシート!$1:$2,2,FALSE))+IF(ISERROR(HLOOKUP("107_男",[2]データ貼り付けシート!$1:$2,2,FALSE)),0,HLOOKUP("107_男",[2]データ貼り付けシート!$1:$2,2,FALSE))</f>
        <v>0</v>
      </c>
      <c r="C110" s="21">
        <f>IF(ISERROR(HLOOKUP("107以上_女",[2]データ貼り付けシート!$1:$2,2,FALSE)),0,HLOOKUP("107以上_女",[2]データ貼り付けシート!$1:$2,2,FALSE))+IF(ISERROR(HLOOKUP("107_女",[2]データ貼り付けシート!$1:$2,2,FALSE)),0,HLOOKUP("107_女",[2]データ貼り付けシート!$1:$2,2,FALSE))</f>
        <v>0</v>
      </c>
      <c r="D110" s="21">
        <f>B110+C110</f>
        <v>0</v>
      </c>
      <c r="E110" s="3"/>
    </row>
    <row r="111" spans="1:5" x14ac:dyDescent="0.4">
      <c r="A111" s="4" t="s">
        <v>111</v>
      </c>
      <c r="B111" s="21">
        <f>IF(ISERROR(HLOOKUP("108以上_男",[2]データ貼り付けシート!$1:$2,2,FALSE)),0,HLOOKUP("108以上_男",[2]データ貼り付けシート!$1:$2,2,FALSE))+IF(ISERROR(HLOOKUP("108_男",[2]データ貼り付けシート!$1:$2,2,FALSE)),0,HLOOKUP("108_男",[2]データ貼り付けシート!$1:$2,2,FALSE))</f>
        <v>0</v>
      </c>
      <c r="C111" s="21">
        <f>IF(ISERROR(HLOOKUP("108以上_女",[2]データ貼り付けシート!$1:$2,2,FALSE)),0,HLOOKUP("108以上_女",[2]データ貼り付けシート!$1:$2,2,FALSE))+IF(ISERROR(HLOOKUP("108_女",[2]データ貼り付けシート!$1:$2,2,FALSE)),0,HLOOKUP("108_女",[2]データ貼り付けシート!$1:$2,2,FALSE))</f>
        <v>0</v>
      </c>
      <c r="D111" s="21">
        <f t="shared" ref="D111:D113" si="0">B111+C111</f>
        <v>0</v>
      </c>
      <c r="E111" s="3"/>
    </row>
    <row r="112" spans="1:5" x14ac:dyDescent="0.4">
      <c r="A112" s="4" t="s">
        <v>112</v>
      </c>
      <c r="B112" s="21">
        <f>IF(ISERROR(HLOOKUP("109以上_男",[2]データ貼り付けシート!$1:$2,2,FALSE)),0,HLOOKUP("109以上_男",[2]データ貼り付けシート!$1:$2,2,FALSE))+IF(ISERROR(HLOOKUP("109_男",[2]データ貼り付けシート!$1:$2,2,FALSE)),0,HLOOKUP("109_男",[2]データ貼り付けシート!$1:$2,2,FALSE))</f>
        <v>0</v>
      </c>
      <c r="C112" s="21">
        <f>IF(ISERROR(HLOOKUP("109以上_女",[2]データ貼り付けシート!$1:$2,2,FALSE)),0,HLOOKUP("109以上_女",[2]データ貼り付けシート!$1:$2,2,FALSE))+IF(ISERROR(HLOOKUP("109_女",[2]データ貼り付けシート!$1:$2,2,FALSE)),0,HLOOKUP("109_女",[2]データ貼り付けシート!$1:$2,2,FALSE))</f>
        <v>0</v>
      </c>
      <c r="D112" s="21">
        <f t="shared" si="0"/>
        <v>0</v>
      </c>
      <c r="E112" s="3"/>
    </row>
    <row r="113" spans="1:5" x14ac:dyDescent="0.4">
      <c r="A113" s="4" t="s">
        <v>113</v>
      </c>
      <c r="B113" s="21">
        <f>IF(ISERROR(HLOOKUP("110以上_男",[2]データ貼り付けシート!$1:$2,2,FALSE)),0,HLOOKUP("110以上_男",[2]データ貼り付けシート!$1:$2,2,FALSE))+IF(ISERROR(HLOOKUP("110_男",[2]データ貼り付けシート!$1:$2,2,FALSE)),0,HLOOKUP("110_男",[2]データ貼り付けシート!$1:$2,2,FALSE))</f>
        <v>0</v>
      </c>
      <c r="C113" s="21">
        <f>IF(ISERROR(HLOOKUP("110以上_女",[2]データ貼り付けシート!$1:$2,2,FALSE)),0,HLOOKUP("107以上_女",[2]データ貼り付けシート!$1:$2,2,FALSE))+IF(ISERROR(HLOOKUP("110_女",[2]データ貼り付けシート!$1:$2,2,FALSE)),0,HLOOKUP("110_女",[2]データ貼り付けシート!$1:$2,2,FALSE))</f>
        <v>0</v>
      </c>
      <c r="D113" s="21">
        <f t="shared" si="0"/>
        <v>0</v>
      </c>
      <c r="E113" s="3"/>
    </row>
    <row r="114" spans="1:5" x14ac:dyDescent="0.4">
      <c r="A114" s="3"/>
      <c r="B114" s="5"/>
      <c r="C114" s="5"/>
      <c r="D114" s="5"/>
      <c r="E114" s="3"/>
    </row>
    <row r="115" spans="1:5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7"/>
    </row>
    <row r="116" spans="1:5" x14ac:dyDescent="0.4">
      <c r="A116" s="9" t="s">
        <v>114</v>
      </c>
      <c r="B116" s="19">
        <f>SUM(B3:B8)</f>
        <v>2193</v>
      </c>
      <c r="C116" s="17">
        <f>SUM(C3:C8)</f>
        <v>2192</v>
      </c>
      <c r="D116" s="15">
        <f>B116+C116</f>
        <v>4385</v>
      </c>
      <c r="E116" s="16"/>
    </row>
    <row r="117" spans="1:5" x14ac:dyDescent="0.4">
      <c r="A117" s="9" t="s">
        <v>115</v>
      </c>
      <c r="B117" s="19">
        <f>SUM(B9:B14)</f>
        <v>2187</v>
      </c>
      <c r="C117" s="19">
        <f>SUM(C9:C14)</f>
        <v>2096</v>
      </c>
      <c r="D117" s="15">
        <f>B117+C117</f>
        <v>4283</v>
      </c>
      <c r="E117" s="16"/>
    </row>
    <row r="118" spans="1:5" x14ac:dyDescent="0.4">
      <c r="A118" s="9" t="s">
        <v>116</v>
      </c>
      <c r="B118" s="19">
        <f>SUM(B15:B17)</f>
        <v>1095</v>
      </c>
      <c r="C118" s="19">
        <f>SUM(C15:C17)</f>
        <v>1089</v>
      </c>
      <c r="D118" s="15">
        <f>B118+C118</f>
        <v>2184</v>
      </c>
      <c r="E118" s="16"/>
    </row>
    <row r="119" spans="1:5" x14ac:dyDescent="0.4">
      <c r="A119" s="9" t="s">
        <v>117</v>
      </c>
      <c r="B119" s="19">
        <f>SUM(B116:B118)</f>
        <v>5475</v>
      </c>
      <c r="C119" s="19">
        <f>SUM(C116:C118)</f>
        <v>5377</v>
      </c>
      <c r="D119" s="19">
        <f>SUM(D116:D118)</f>
        <v>10852</v>
      </c>
      <c r="E119" s="18">
        <f>D119/D135</f>
        <v>0.12542184827331146</v>
      </c>
    </row>
    <row r="120" spans="1:5" x14ac:dyDescent="0.4">
      <c r="A120" s="3"/>
      <c r="B120" s="3"/>
      <c r="C120" s="3"/>
      <c r="D120" s="3"/>
      <c r="E120" s="3"/>
    </row>
    <row r="121" spans="1:5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5" x14ac:dyDescent="0.4">
      <c r="A122" s="4" t="s">
        <v>118</v>
      </c>
      <c r="B122" s="15">
        <f>SUM(B18:B20)</f>
        <v>1179</v>
      </c>
      <c r="C122" s="15">
        <f>SUM(C18:C20)</f>
        <v>1088</v>
      </c>
      <c r="D122" s="15">
        <f t="shared" ref="D122:D126" si="1">B122+C122</f>
        <v>2267</v>
      </c>
      <c r="E122" s="16"/>
    </row>
    <row r="123" spans="1:5" x14ac:dyDescent="0.4">
      <c r="A123" s="4" t="s">
        <v>119</v>
      </c>
      <c r="B123" s="15">
        <f>SUM(B21:B32)</f>
        <v>5847</v>
      </c>
      <c r="C123" s="15">
        <f>SUM(C21:C32)</f>
        <v>5537</v>
      </c>
      <c r="D123" s="15">
        <f t="shared" si="1"/>
        <v>11384</v>
      </c>
      <c r="E123" s="16"/>
    </row>
    <row r="124" spans="1:5" x14ac:dyDescent="0.4">
      <c r="A124" s="4" t="s">
        <v>120</v>
      </c>
      <c r="B124" s="15">
        <f>SUM(B33:B42)</f>
        <v>5400</v>
      </c>
      <c r="C124" s="15">
        <f>SUM(C33:C42)</f>
        <v>5294</v>
      </c>
      <c r="D124" s="15">
        <f t="shared" si="1"/>
        <v>10694</v>
      </c>
      <c r="E124" s="16"/>
    </row>
    <row r="125" spans="1:5" x14ac:dyDescent="0.4">
      <c r="A125" s="4" t="s">
        <v>121</v>
      </c>
      <c r="B125" s="15">
        <f>SUM(B43:B52)</f>
        <v>6625</v>
      </c>
      <c r="C125" s="15">
        <f>SUM(C43:C52)</f>
        <v>6130</v>
      </c>
      <c r="D125" s="15">
        <f t="shared" si="1"/>
        <v>12755</v>
      </c>
      <c r="E125" s="16"/>
    </row>
    <row r="126" spans="1:5" x14ac:dyDescent="0.4">
      <c r="A126" s="8" t="s">
        <v>122</v>
      </c>
      <c r="B126" s="15">
        <f>SUM(B53:B67)</f>
        <v>8492</v>
      </c>
      <c r="C126" s="15">
        <f>SUM(C53:C67)</f>
        <v>7766</v>
      </c>
      <c r="D126" s="15">
        <f t="shared" si="1"/>
        <v>16258</v>
      </c>
      <c r="E126" s="16"/>
    </row>
    <row r="127" spans="1:5" x14ac:dyDescent="0.4">
      <c r="A127" s="9" t="s">
        <v>123</v>
      </c>
      <c r="B127" s="17">
        <f>SUM(B122:B126)</f>
        <v>27543</v>
      </c>
      <c r="C127" s="17">
        <f>SUM(C122:C126)</f>
        <v>25815</v>
      </c>
      <c r="D127" s="17">
        <f>SUM(D122:D126)</f>
        <v>53358</v>
      </c>
      <c r="E127" s="18">
        <f>D127/D135</f>
        <v>0.61668438814664139</v>
      </c>
    </row>
    <row r="128" spans="1:5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4792</v>
      </c>
      <c r="C130" s="6">
        <f>SUM(C68:C77)</f>
        <v>5492</v>
      </c>
      <c r="D130" s="6">
        <f>SUM(D68:D77)</f>
        <v>10284</v>
      </c>
      <c r="E130" s="16"/>
    </row>
    <row r="131" spans="1:5" x14ac:dyDescent="0.4">
      <c r="A131" s="8" t="s">
        <v>133</v>
      </c>
      <c r="B131" s="6">
        <f>SUM(B78:B113)</f>
        <v>4965</v>
      </c>
      <c r="C131" s="6">
        <f>SUM(C78:C113)</f>
        <v>7065</v>
      </c>
      <c r="D131" s="6">
        <f>SUM(D78:D113)</f>
        <v>12030</v>
      </c>
      <c r="E131" s="16"/>
    </row>
    <row r="132" spans="1:5" x14ac:dyDescent="0.4">
      <c r="A132" s="9" t="s">
        <v>124</v>
      </c>
      <c r="B132" s="11">
        <f>SUM(B130:B131)</f>
        <v>9757</v>
      </c>
      <c r="C132" s="11">
        <f>SUM(C130:C131)</f>
        <v>12557</v>
      </c>
      <c r="D132" s="11">
        <f>SUM(B132:C132)</f>
        <v>22314</v>
      </c>
      <c r="E132" s="18">
        <f>D132/D135</f>
        <v>0.25789376358004718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15">
        <f>SUM(B3:B113)</f>
        <v>42775</v>
      </c>
      <c r="C135" s="15">
        <f>SUM(C3:C113)</f>
        <v>43749</v>
      </c>
      <c r="D135" s="15">
        <f>B135+C135</f>
        <v>86524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view="pageBreakPreview" zoomScaleNormal="100" zoomScaleSheetLayoutView="100" workbookViewId="0">
      <selection sqref="A1:E1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136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21">
        <v>354</v>
      </c>
      <c r="C3" s="21">
        <v>383</v>
      </c>
      <c r="D3" s="21">
        <v>737</v>
      </c>
      <c r="E3" s="3"/>
    </row>
    <row r="4" spans="1:7" x14ac:dyDescent="0.4">
      <c r="A4" s="4" t="s">
        <v>5</v>
      </c>
      <c r="B4" s="21">
        <v>350</v>
      </c>
      <c r="C4" s="21">
        <v>370</v>
      </c>
      <c r="D4" s="21">
        <v>720</v>
      </c>
      <c r="E4" s="3"/>
    </row>
    <row r="5" spans="1:7" x14ac:dyDescent="0.4">
      <c r="A5" s="4" t="s">
        <v>6</v>
      </c>
      <c r="B5" s="21">
        <v>349</v>
      </c>
      <c r="C5" s="21">
        <v>381</v>
      </c>
      <c r="D5" s="21">
        <v>730</v>
      </c>
      <c r="E5" s="3"/>
    </row>
    <row r="6" spans="1:7" x14ac:dyDescent="0.4">
      <c r="A6" s="4" t="s">
        <v>7</v>
      </c>
      <c r="B6" s="21">
        <v>390</v>
      </c>
      <c r="C6" s="21">
        <v>344</v>
      </c>
      <c r="D6" s="21">
        <v>734</v>
      </c>
      <c r="E6" s="3"/>
    </row>
    <row r="7" spans="1:7" x14ac:dyDescent="0.4">
      <c r="A7" s="4" t="s">
        <v>8</v>
      </c>
      <c r="B7" s="21">
        <v>375</v>
      </c>
      <c r="C7" s="21">
        <v>403</v>
      </c>
      <c r="D7" s="21">
        <v>778</v>
      </c>
      <c r="E7" s="3"/>
    </row>
    <row r="8" spans="1:7" x14ac:dyDescent="0.4">
      <c r="A8" s="4" t="s">
        <v>9</v>
      </c>
      <c r="B8" s="21">
        <v>380</v>
      </c>
      <c r="C8" s="21">
        <v>336</v>
      </c>
      <c r="D8" s="21">
        <v>716</v>
      </c>
      <c r="E8" s="3"/>
    </row>
    <row r="9" spans="1:7" x14ac:dyDescent="0.4">
      <c r="A9" s="4" t="s">
        <v>10</v>
      </c>
      <c r="B9" s="21">
        <v>410</v>
      </c>
      <c r="C9" s="21">
        <v>360</v>
      </c>
      <c r="D9" s="21">
        <v>770</v>
      </c>
      <c r="E9" s="3"/>
    </row>
    <row r="10" spans="1:7" x14ac:dyDescent="0.4">
      <c r="A10" s="4" t="s">
        <v>11</v>
      </c>
      <c r="B10" s="21">
        <v>340</v>
      </c>
      <c r="C10" s="21">
        <v>350</v>
      </c>
      <c r="D10" s="21">
        <v>690</v>
      </c>
      <c r="E10" s="3"/>
    </row>
    <row r="11" spans="1:7" x14ac:dyDescent="0.4">
      <c r="A11" s="4" t="s">
        <v>12</v>
      </c>
      <c r="B11" s="21">
        <v>357</v>
      </c>
      <c r="C11" s="21">
        <v>360</v>
      </c>
      <c r="D11" s="21">
        <v>717</v>
      </c>
      <c r="E11" s="3"/>
    </row>
    <row r="12" spans="1:7" x14ac:dyDescent="0.4">
      <c r="A12" s="4" t="s">
        <v>13</v>
      </c>
      <c r="B12" s="21">
        <v>361</v>
      </c>
      <c r="C12" s="21">
        <v>293</v>
      </c>
      <c r="D12" s="21">
        <v>654</v>
      </c>
      <c r="E12" s="3"/>
    </row>
    <row r="13" spans="1:7" x14ac:dyDescent="0.4">
      <c r="A13" s="4" t="s">
        <v>14</v>
      </c>
      <c r="B13" s="21">
        <v>343</v>
      </c>
      <c r="C13" s="21">
        <v>372</v>
      </c>
      <c r="D13" s="21">
        <v>715</v>
      </c>
      <c r="E13" s="3"/>
    </row>
    <row r="14" spans="1:7" x14ac:dyDescent="0.4">
      <c r="A14" s="4" t="s">
        <v>15</v>
      </c>
      <c r="B14" s="21">
        <v>371</v>
      </c>
      <c r="C14" s="21">
        <v>348</v>
      </c>
      <c r="D14" s="21">
        <v>719</v>
      </c>
      <c r="E14" s="3"/>
    </row>
    <row r="15" spans="1:7" x14ac:dyDescent="0.4">
      <c r="A15" s="4" t="s">
        <v>16</v>
      </c>
      <c r="B15" s="21">
        <v>377</v>
      </c>
      <c r="C15" s="21">
        <v>361</v>
      </c>
      <c r="D15" s="21">
        <v>738</v>
      </c>
      <c r="E15" s="3"/>
    </row>
    <row r="16" spans="1:7" x14ac:dyDescent="0.4">
      <c r="A16" s="4" t="s">
        <v>17</v>
      </c>
      <c r="B16" s="21">
        <v>379</v>
      </c>
      <c r="C16" s="21">
        <v>349</v>
      </c>
      <c r="D16" s="21">
        <v>728</v>
      </c>
      <c r="E16" s="3"/>
    </row>
    <row r="17" spans="1:5" x14ac:dyDescent="0.4">
      <c r="A17" s="4" t="s">
        <v>18</v>
      </c>
      <c r="B17" s="21">
        <v>334</v>
      </c>
      <c r="C17" s="21">
        <v>370</v>
      </c>
      <c r="D17" s="21">
        <v>704</v>
      </c>
      <c r="E17" s="3"/>
    </row>
    <row r="18" spans="1:5" x14ac:dyDescent="0.4">
      <c r="A18" s="4" t="s">
        <v>19</v>
      </c>
      <c r="B18" s="21">
        <v>388</v>
      </c>
      <c r="C18" s="21">
        <v>365</v>
      </c>
      <c r="D18" s="21">
        <v>753</v>
      </c>
      <c r="E18" s="3"/>
    </row>
    <row r="19" spans="1:5" x14ac:dyDescent="0.4">
      <c r="A19" s="4" t="s">
        <v>20</v>
      </c>
      <c r="B19" s="21">
        <v>389</v>
      </c>
      <c r="C19" s="21">
        <v>357</v>
      </c>
      <c r="D19" s="21">
        <v>746</v>
      </c>
      <c r="E19" s="3"/>
    </row>
    <row r="20" spans="1:5" x14ac:dyDescent="0.4">
      <c r="A20" s="4" t="s">
        <v>21</v>
      </c>
      <c r="B20" s="21">
        <v>402</v>
      </c>
      <c r="C20" s="21">
        <v>376</v>
      </c>
      <c r="D20" s="21">
        <v>778</v>
      </c>
      <c r="E20" s="3"/>
    </row>
    <row r="21" spans="1:5" x14ac:dyDescent="0.4">
      <c r="A21" s="4" t="s">
        <v>22</v>
      </c>
      <c r="B21" s="21">
        <v>390</v>
      </c>
      <c r="C21" s="21">
        <v>382</v>
      </c>
      <c r="D21" s="21">
        <v>772</v>
      </c>
      <c r="E21" s="3"/>
    </row>
    <row r="22" spans="1:5" x14ac:dyDescent="0.4">
      <c r="A22" s="4" t="s">
        <v>23</v>
      </c>
      <c r="B22" s="21">
        <v>390</v>
      </c>
      <c r="C22" s="21">
        <v>387</v>
      </c>
      <c r="D22" s="21">
        <v>777</v>
      </c>
      <c r="E22" s="3"/>
    </row>
    <row r="23" spans="1:5" x14ac:dyDescent="0.4">
      <c r="A23" s="4" t="s">
        <v>24</v>
      </c>
      <c r="B23" s="21">
        <v>455</v>
      </c>
      <c r="C23" s="21">
        <v>454</v>
      </c>
      <c r="D23" s="21">
        <v>909</v>
      </c>
      <c r="E23" s="3"/>
    </row>
    <row r="24" spans="1:5" x14ac:dyDescent="0.4">
      <c r="A24" s="4" t="s">
        <v>25</v>
      </c>
      <c r="B24" s="21">
        <v>493</v>
      </c>
      <c r="C24" s="21">
        <v>409</v>
      </c>
      <c r="D24" s="21">
        <v>902</v>
      </c>
      <c r="E24" s="3"/>
    </row>
    <row r="25" spans="1:5" x14ac:dyDescent="0.4">
      <c r="A25" s="4" t="s">
        <v>26</v>
      </c>
      <c r="B25" s="21">
        <v>501</v>
      </c>
      <c r="C25" s="21">
        <v>482</v>
      </c>
      <c r="D25" s="21">
        <v>983</v>
      </c>
      <c r="E25" s="3"/>
    </row>
    <row r="26" spans="1:5" x14ac:dyDescent="0.4">
      <c r="A26" s="4" t="s">
        <v>27</v>
      </c>
      <c r="B26" s="21">
        <v>508</v>
      </c>
      <c r="C26" s="21">
        <v>471</v>
      </c>
      <c r="D26" s="21">
        <v>979</v>
      </c>
      <c r="E26" s="3"/>
    </row>
    <row r="27" spans="1:5" x14ac:dyDescent="0.4">
      <c r="A27" s="4" t="s">
        <v>28</v>
      </c>
      <c r="B27" s="21">
        <v>483</v>
      </c>
      <c r="C27" s="21">
        <v>440</v>
      </c>
      <c r="D27" s="21">
        <v>923</v>
      </c>
      <c r="E27" s="3"/>
    </row>
    <row r="28" spans="1:5" x14ac:dyDescent="0.4">
      <c r="A28" s="4" t="s">
        <v>29</v>
      </c>
      <c r="B28" s="21">
        <v>512</v>
      </c>
      <c r="C28" s="21">
        <v>486</v>
      </c>
      <c r="D28" s="21">
        <v>998</v>
      </c>
      <c r="E28" s="3"/>
    </row>
    <row r="29" spans="1:5" x14ac:dyDescent="0.4">
      <c r="A29" s="4" t="s">
        <v>30</v>
      </c>
      <c r="B29" s="21">
        <v>489</v>
      </c>
      <c r="C29" s="21">
        <v>515</v>
      </c>
      <c r="D29" s="21">
        <v>1004</v>
      </c>
      <c r="E29" s="3"/>
    </row>
    <row r="30" spans="1:5" x14ac:dyDescent="0.4">
      <c r="A30" s="4" t="s">
        <v>31</v>
      </c>
      <c r="B30" s="21">
        <v>538</v>
      </c>
      <c r="C30" s="21">
        <v>482</v>
      </c>
      <c r="D30" s="21">
        <v>1020</v>
      </c>
      <c r="E30" s="3"/>
    </row>
    <row r="31" spans="1:5" x14ac:dyDescent="0.4">
      <c r="A31" s="4" t="s">
        <v>32</v>
      </c>
      <c r="B31" s="21">
        <v>551</v>
      </c>
      <c r="C31" s="21">
        <v>496</v>
      </c>
      <c r="D31" s="21">
        <v>1047</v>
      </c>
      <c r="E31" s="3"/>
    </row>
    <row r="32" spans="1:5" x14ac:dyDescent="0.4">
      <c r="A32" s="4" t="s">
        <v>33</v>
      </c>
      <c r="B32" s="21">
        <v>536</v>
      </c>
      <c r="C32" s="21">
        <v>535</v>
      </c>
      <c r="D32" s="21">
        <v>1071</v>
      </c>
      <c r="E32" s="3"/>
    </row>
    <row r="33" spans="1:5" x14ac:dyDescent="0.4">
      <c r="A33" s="4" t="s">
        <v>34</v>
      </c>
      <c r="B33" s="21">
        <v>498</v>
      </c>
      <c r="C33" s="21">
        <v>516</v>
      </c>
      <c r="D33" s="21">
        <v>1014</v>
      </c>
      <c r="E33" s="3"/>
    </row>
    <row r="34" spans="1:5" x14ac:dyDescent="0.4">
      <c r="A34" s="4" t="s">
        <v>35</v>
      </c>
      <c r="B34" s="21">
        <v>540</v>
      </c>
      <c r="C34" s="21">
        <v>547</v>
      </c>
      <c r="D34" s="21">
        <v>1087</v>
      </c>
      <c r="E34" s="3"/>
    </row>
    <row r="35" spans="1:5" x14ac:dyDescent="0.4">
      <c r="A35" s="4" t="s">
        <v>36</v>
      </c>
      <c r="B35" s="21">
        <v>529</v>
      </c>
      <c r="C35" s="21">
        <v>533</v>
      </c>
      <c r="D35" s="21">
        <v>1062</v>
      </c>
      <c r="E35" s="3"/>
    </row>
    <row r="36" spans="1:5" x14ac:dyDescent="0.4">
      <c r="A36" s="4" t="s">
        <v>37</v>
      </c>
      <c r="B36" s="21">
        <v>541</v>
      </c>
      <c r="C36" s="21">
        <v>506</v>
      </c>
      <c r="D36" s="21">
        <v>1047</v>
      </c>
      <c r="E36" s="3"/>
    </row>
    <row r="37" spans="1:5" x14ac:dyDescent="0.4">
      <c r="A37" s="4" t="s">
        <v>38</v>
      </c>
      <c r="B37" s="21">
        <v>576</v>
      </c>
      <c r="C37" s="21">
        <v>532</v>
      </c>
      <c r="D37" s="21">
        <v>1108</v>
      </c>
      <c r="E37" s="3"/>
    </row>
    <row r="38" spans="1:5" x14ac:dyDescent="0.4">
      <c r="A38" s="4" t="s">
        <v>39</v>
      </c>
      <c r="B38" s="21">
        <v>535</v>
      </c>
      <c r="C38" s="21">
        <v>545</v>
      </c>
      <c r="D38" s="21">
        <v>1080</v>
      </c>
      <c r="E38" s="3"/>
    </row>
    <row r="39" spans="1:5" x14ac:dyDescent="0.4">
      <c r="A39" s="4" t="s">
        <v>40</v>
      </c>
      <c r="B39" s="21">
        <v>527</v>
      </c>
      <c r="C39" s="21">
        <v>504</v>
      </c>
      <c r="D39" s="21">
        <v>1031</v>
      </c>
      <c r="E39" s="3"/>
    </row>
    <row r="40" spans="1:5" x14ac:dyDescent="0.4">
      <c r="A40" s="4" t="s">
        <v>41</v>
      </c>
      <c r="B40" s="21">
        <v>525</v>
      </c>
      <c r="C40" s="21">
        <v>491</v>
      </c>
      <c r="D40" s="21">
        <v>1016</v>
      </c>
      <c r="E40" s="3"/>
    </row>
    <row r="41" spans="1:5" x14ac:dyDescent="0.4">
      <c r="A41" s="4" t="s">
        <v>42</v>
      </c>
      <c r="B41" s="21">
        <v>556</v>
      </c>
      <c r="C41" s="21">
        <v>525</v>
      </c>
      <c r="D41" s="21">
        <v>1081</v>
      </c>
      <c r="E41" s="3"/>
    </row>
    <row r="42" spans="1:5" x14ac:dyDescent="0.4">
      <c r="A42" s="4" t="s">
        <v>43</v>
      </c>
      <c r="B42" s="21">
        <v>573</v>
      </c>
      <c r="C42" s="21">
        <v>560</v>
      </c>
      <c r="D42" s="21">
        <v>1133</v>
      </c>
      <c r="E42" s="3"/>
    </row>
    <row r="43" spans="1:5" x14ac:dyDescent="0.4">
      <c r="A43" s="4" t="s">
        <v>44</v>
      </c>
      <c r="B43" s="21">
        <v>562</v>
      </c>
      <c r="C43" s="21">
        <v>540</v>
      </c>
      <c r="D43" s="21">
        <v>1102</v>
      </c>
      <c r="E43" s="3"/>
    </row>
    <row r="44" spans="1:5" x14ac:dyDescent="0.4">
      <c r="A44" s="4" t="s">
        <v>45</v>
      </c>
      <c r="B44" s="21">
        <v>559</v>
      </c>
      <c r="C44" s="21">
        <v>522</v>
      </c>
      <c r="D44" s="21">
        <v>1081</v>
      </c>
      <c r="E44" s="3"/>
    </row>
    <row r="45" spans="1:5" x14ac:dyDescent="0.4">
      <c r="A45" s="4" t="s">
        <v>46</v>
      </c>
      <c r="B45" s="21">
        <v>560</v>
      </c>
      <c r="C45" s="21">
        <v>545</v>
      </c>
      <c r="D45" s="21">
        <v>1105</v>
      </c>
      <c r="E45" s="3"/>
    </row>
    <row r="46" spans="1:5" x14ac:dyDescent="0.4">
      <c r="A46" s="4" t="s">
        <v>47</v>
      </c>
      <c r="B46" s="21">
        <v>569</v>
      </c>
      <c r="C46" s="21">
        <v>527</v>
      </c>
      <c r="D46" s="21">
        <v>1096</v>
      </c>
      <c r="E46" s="3"/>
    </row>
    <row r="47" spans="1:5" x14ac:dyDescent="0.4">
      <c r="A47" s="4" t="s">
        <v>48</v>
      </c>
      <c r="B47" s="21">
        <v>626</v>
      </c>
      <c r="C47" s="21">
        <v>587</v>
      </c>
      <c r="D47" s="21">
        <v>1213</v>
      </c>
      <c r="E47" s="3"/>
    </row>
    <row r="48" spans="1:5" x14ac:dyDescent="0.4">
      <c r="A48" s="4" t="s">
        <v>49</v>
      </c>
      <c r="B48" s="21">
        <v>625</v>
      </c>
      <c r="C48" s="21">
        <v>584</v>
      </c>
      <c r="D48" s="21">
        <v>1209</v>
      </c>
      <c r="E48" s="3"/>
    </row>
    <row r="49" spans="1:5" x14ac:dyDescent="0.4">
      <c r="A49" s="4" t="s">
        <v>50</v>
      </c>
      <c r="B49" s="21">
        <v>713</v>
      </c>
      <c r="C49" s="21">
        <v>652</v>
      </c>
      <c r="D49" s="21">
        <v>1365</v>
      </c>
      <c r="E49" s="3"/>
    </row>
    <row r="50" spans="1:5" x14ac:dyDescent="0.4">
      <c r="A50" s="4" t="s">
        <v>51</v>
      </c>
      <c r="B50" s="21">
        <v>704</v>
      </c>
      <c r="C50" s="21">
        <v>666</v>
      </c>
      <c r="D50" s="21">
        <v>1370</v>
      </c>
      <c r="E50" s="3"/>
    </row>
    <row r="51" spans="1:5" x14ac:dyDescent="0.4">
      <c r="A51" s="4" t="s">
        <v>52</v>
      </c>
      <c r="B51" s="21">
        <v>824</v>
      </c>
      <c r="C51" s="21">
        <v>738</v>
      </c>
      <c r="D51" s="21">
        <v>1562</v>
      </c>
      <c r="E51" s="3"/>
    </row>
    <row r="52" spans="1:5" x14ac:dyDescent="0.4">
      <c r="A52" s="4" t="s">
        <v>53</v>
      </c>
      <c r="B52" s="21">
        <v>848</v>
      </c>
      <c r="C52" s="21">
        <v>751</v>
      </c>
      <c r="D52" s="21">
        <v>1599</v>
      </c>
      <c r="E52" s="3"/>
    </row>
    <row r="53" spans="1:5" x14ac:dyDescent="0.4">
      <c r="A53" s="4" t="s">
        <v>54</v>
      </c>
      <c r="B53" s="21">
        <v>802</v>
      </c>
      <c r="C53" s="21">
        <v>747</v>
      </c>
      <c r="D53" s="21">
        <v>1549</v>
      </c>
      <c r="E53" s="3"/>
    </row>
    <row r="54" spans="1:5" x14ac:dyDescent="0.4">
      <c r="A54" s="4" t="s">
        <v>55</v>
      </c>
      <c r="B54" s="21">
        <v>760</v>
      </c>
      <c r="C54" s="21">
        <v>729</v>
      </c>
      <c r="D54" s="21">
        <v>1489</v>
      </c>
      <c r="E54" s="3"/>
    </row>
    <row r="55" spans="1:5" x14ac:dyDescent="0.4">
      <c r="A55" s="4" t="s">
        <v>56</v>
      </c>
      <c r="B55" s="21">
        <v>742</v>
      </c>
      <c r="C55" s="21">
        <v>668</v>
      </c>
      <c r="D55" s="21">
        <v>1410</v>
      </c>
      <c r="E55" s="3"/>
    </row>
    <row r="56" spans="1:5" x14ac:dyDescent="0.4">
      <c r="A56" s="4" t="s">
        <v>57</v>
      </c>
      <c r="B56" s="21">
        <v>696</v>
      </c>
      <c r="C56" s="21">
        <v>617</v>
      </c>
      <c r="D56" s="21">
        <v>1313</v>
      </c>
      <c r="E56" s="3"/>
    </row>
    <row r="57" spans="1:5" x14ac:dyDescent="0.4">
      <c r="A57" s="4" t="s">
        <v>58</v>
      </c>
      <c r="B57" s="21">
        <v>697</v>
      </c>
      <c r="C57" s="21">
        <v>614</v>
      </c>
      <c r="D57" s="21">
        <v>1311</v>
      </c>
      <c r="E57" s="3"/>
    </row>
    <row r="58" spans="1:5" x14ac:dyDescent="0.4">
      <c r="A58" s="4" t="s">
        <v>59</v>
      </c>
      <c r="B58" s="21">
        <v>659</v>
      </c>
      <c r="C58" s="21">
        <v>550</v>
      </c>
      <c r="D58" s="21">
        <v>1209</v>
      </c>
      <c r="E58" s="3"/>
    </row>
    <row r="59" spans="1:5" x14ac:dyDescent="0.4">
      <c r="A59" s="4" t="s">
        <v>60</v>
      </c>
      <c r="B59" s="21">
        <v>528</v>
      </c>
      <c r="C59" s="21">
        <v>407</v>
      </c>
      <c r="D59" s="21">
        <v>935</v>
      </c>
      <c r="E59" s="3"/>
    </row>
    <row r="60" spans="1:5" x14ac:dyDescent="0.4">
      <c r="A60" s="4" t="s">
        <v>61</v>
      </c>
      <c r="B60" s="21">
        <v>536</v>
      </c>
      <c r="C60" s="21">
        <v>528</v>
      </c>
      <c r="D60" s="21">
        <v>1064</v>
      </c>
      <c r="E60" s="3"/>
    </row>
    <row r="61" spans="1:5" x14ac:dyDescent="0.4">
      <c r="A61" s="4" t="s">
        <v>62</v>
      </c>
      <c r="B61" s="21">
        <v>482</v>
      </c>
      <c r="C61" s="21">
        <v>483</v>
      </c>
      <c r="D61" s="21">
        <v>965</v>
      </c>
      <c r="E61" s="3"/>
    </row>
    <row r="62" spans="1:5" x14ac:dyDescent="0.4">
      <c r="A62" s="4" t="s">
        <v>63</v>
      </c>
      <c r="B62" s="21">
        <v>494</v>
      </c>
      <c r="C62" s="21">
        <v>443</v>
      </c>
      <c r="D62" s="21">
        <v>937</v>
      </c>
      <c r="E62" s="3"/>
    </row>
    <row r="63" spans="1:5" x14ac:dyDescent="0.4">
      <c r="A63" s="4" t="s">
        <v>64</v>
      </c>
      <c r="B63" s="21">
        <v>453</v>
      </c>
      <c r="C63" s="21">
        <v>433</v>
      </c>
      <c r="D63" s="21">
        <v>886</v>
      </c>
      <c r="E63" s="3"/>
    </row>
    <row r="64" spans="1:5" x14ac:dyDescent="0.4">
      <c r="A64" s="4" t="s">
        <v>65</v>
      </c>
      <c r="B64" s="21">
        <v>433</v>
      </c>
      <c r="C64" s="21">
        <v>408</v>
      </c>
      <c r="D64" s="21">
        <v>841</v>
      </c>
      <c r="E64" s="3"/>
    </row>
    <row r="65" spans="1:5" x14ac:dyDescent="0.4">
      <c r="A65" s="4" t="s">
        <v>66</v>
      </c>
      <c r="B65" s="21">
        <v>401</v>
      </c>
      <c r="C65" s="21">
        <v>381</v>
      </c>
      <c r="D65" s="21">
        <v>782</v>
      </c>
      <c r="E65" s="3"/>
    </row>
    <row r="66" spans="1:5" x14ac:dyDescent="0.4">
      <c r="A66" s="4" t="s">
        <v>67</v>
      </c>
      <c r="B66" s="21">
        <v>436</v>
      </c>
      <c r="C66" s="21">
        <v>401</v>
      </c>
      <c r="D66" s="21">
        <v>837</v>
      </c>
      <c r="E66" s="3"/>
    </row>
    <row r="67" spans="1:5" x14ac:dyDescent="0.4">
      <c r="A67" s="4" t="s">
        <v>68</v>
      </c>
      <c r="B67" s="21">
        <v>403</v>
      </c>
      <c r="C67" s="21">
        <v>394</v>
      </c>
      <c r="D67" s="21">
        <v>797</v>
      </c>
      <c r="E67" s="3"/>
    </row>
    <row r="68" spans="1:5" x14ac:dyDescent="0.4">
      <c r="A68" s="4" t="s">
        <v>69</v>
      </c>
      <c r="B68" s="21">
        <v>388</v>
      </c>
      <c r="C68" s="21">
        <v>390</v>
      </c>
      <c r="D68" s="21">
        <v>778</v>
      </c>
      <c r="E68" s="3"/>
    </row>
    <row r="69" spans="1:5" x14ac:dyDescent="0.4">
      <c r="A69" s="4" t="s">
        <v>70</v>
      </c>
      <c r="B69" s="21">
        <v>380</v>
      </c>
      <c r="C69" s="21">
        <v>419</v>
      </c>
      <c r="D69" s="21">
        <v>799</v>
      </c>
      <c r="E69" s="3"/>
    </row>
    <row r="70" spans="1:5" x14ac:dyDescent="0.4">
      <c r="A70" s="4" t="s">
        <v>71</v>
      </c>
      <c r="B70" s="21">
        <v>414</v>
      </c>
      <c r="C70" s="21">
        <v>434</v>
      </c>
      <c r="D70" s="21">
        <v>848</v>
      </c>
      <c r="E70" s="3"/>
    </row>
    <row r="71" spans="1:5" x14ac:dyDescent="0.4">
      <c r="A71" s="4" t="s">
        <v>72</v>
      </c>
      <c r="B71" s="21">
        <v>372</v>
      </c>
      <c r="C71" s="21">
        <v>453</v>
      </c>
      <c r="D71" s="21">
        <v>825</v>
      </c>
      <c r="E71" s="3"/>
    </row>
    <row r="72" spans="1:5" x14ac:dyDescent="0.4">
      <c r="A72" s="4" t="s">
        <v>73</v>
      </c>
      <c r="B72" s="21">
        <v>421</v>
      </c>
      <c r="C72" s="21">
        <v>490</v>
      </c>
      <c r="D72" s="21">
        <v>911</v>
      </c>
      <c r="E72" s="3"/>
    </row>
    <row r="73" spans="1:5" x14ac:dyDescent="0.4">
      <c r="A73" s="4" t="s">
        <v>74</v>
      </c>
      <c r="B73" s="21">
        <v>472</v>
      </c>
      <c r="C73" s="21">
        <v>540</v>
      </c>
      <c r="D73" s="21">
        <v>1012</v>
      </c>
      <c r="E73" s="3"/>
    </row>
    <row r="74" spans="1:5" x14ac:dyDescent="0.4">
      <c r="A74" s="4" t="s">
        <v>75</v>
      </c>
      <c r="B74" s="21">
        <v>515</v>
      </c>
      <c r="C74" s="21">
        <v>582</v>
      </c>
      <c r="D74" s="21">
        <v>1097</v>
      </c>
      <c r="E74" s="3"/>
    </row>
    <row r="75" spans="1:5" x14ac:dyDescent="0.4">
      <c r="A75" s="4" t="s">
        <v>76</v>
      </c>
      <c r="B75" s="21">
        <v>573</v>
      </c>
      <c r="C75" s="21">
        <v>652</v>
      </c>
      <c r="D75" s="21">
        <v>1225</v>
      </c>
      <c r="E75" s="3"/>
    </row>
    <row r="76" spans="1:5" x14ac:dyDescent="0.4">
      <c r="A76" s="4" t="s">
        <v>77</v>
      </c>
      <c r="B76" s="21">
        <v>598</v>
      </c>
      <c r="C76" s="21">
        <v>760</v>
      </c>
      <c r="D76" s="21">
        <v>1358</v>
      </c>
      <c r="E76" s="3"/>
    </row>
    <row r="77" spans="1:5" x14ac:dyDescent="0.4">
      <c r="A77" s="4" t="s">
        <v>78</v>
      </c>
      <c r="B77" s="21">
        <v>631</v>
      </c>
      <c r="C77" s="21">
        <v>735</v>
      </c>
      <c r="D77" s="21">
        <v>1366</v>
      </c>
      <c r="E77" s="3"/>
    </row>
    <row r="78" spans="1:5" x14ac:dyDescent="0.4">
      <c r="A78" s="4" t="s">
        <v>79</v>
      </c>
      <c r="B78" s="21">
        <v>599</v>
      </c>
      <c r="C78" s="21">
        <v>698</v>
      </c>
      <c r="D78" s="21">
        <v>1297</v>
      </c>
      <c r="E78" s="3"/>
    </row>
    <row r="79" spans="1:5" x14ac:dyDescent="0.4">
      <c r="A79" s="4" t="s">
        <v>80</v>
      </c>
      <c r="B79" s="21">
        <v>310</v>
      </c>
      <c r="C79" s="21">
        <v>422</v>
      </c>
      <c r="D79" s="21">
        <v>732</v>
      </c>
      <c r="E79" s="3"/>
    </row>
    <row r="80" spans="1:5" x14ac:dyDescent="0.4">
      <c r="A80" s="4" t="s">
        <v>81</v>
      </c>
      <c r="B80" s="21">
        <v>375</v>
      </c>
      <c r="C80" s="21">
        <v>511</v>
      </c>
      <c r="D80" s="21">
        <v>886</v>
      </c>
      <c r="E80" s="3"/>
    </row>
    <row r="81" spans="1:5" x14ac:dyDescent="0.4">
      <c r="A81" s="4" t="s">
        <v>82</v>
      </c>
      <c r="B81" s="21">
        <v>471</v>
      </c>
      <c r="C81" s="21">
        <v>581</v>
      </c>
      <c r="D81" s="21">
        <v>1052</v>
      </c>
      <c r="E81" s="3"/>
    </row>
    <row r="82" spans="1:5" x14ac:dyDescent="0.4">
      <c r="A82" s="4" t="s">
        <v>83</v>
      </c>
      <c r="B82" s="21">
        <v>441</v>
      </c>
      <c r="C82" s="21">
        <v>617</v>
      </c>
      <c r="D82" s="21">
        <v>1058</v>
      </c>
      <c r="E82" s="3"/>
    </row>
    <row r="83" spans="1:5" x14ac:dyDescent="0.4">
      <c r="A83" s="4" t="s">
        <v>84</v>
      </c>
      <c r="B83" s="21">
        <v>457</v>
      </c>
      <c r="C83" s="21">
        <v>609</v>
      </c>
      <c r="D83" s="21">
        <v>1066</v>
      </c>
      <c r="E83" s="3"/>
    </row>
    <row r="84" spans="1:5" x14ac:dyDescent="0.4">
      <c r="A84" s="4" t="s">
        <v>85</v>
      </c>
      <c r="B84" s="21">
        <v>412</v>
      </c>
      <c r="C84" s="21">
        <v>531</v>
      </c>
      <c r="D84" s="21">
        <v>943</v>
      </c>
      <c r="E84" s="3"/>
    </row>
    <row r="85" spans="1:5" x14ac:dyDescent="0.4">
      <c r="A85" s="4" t="s">
        <v>86</v>
      </c>
      <c r="B85" s="21">
        <v>334</v>
      </c>
      <c r="C85" s="21">
        <v>443</v>
      </c>
      <c r="D85" s="21">
        <v>777</v>
      </c>
      <c r="E85" s="3"/>
    </row>
    <row r="86" spans="1:5" x14ac:dyDescent="0.4">
      <c r="A86" s="4" t="s">
        <v>87</v>
      </c>
      <c r="B86" s="21">
        <v>275</v>
      </c>
      <c r="C86" s="21">
        <v>327</v>
      </c>
      <c r="D86" s="21">
        <v>602</v>
      </c>
      <c r="E86" s="3"/>
    </row>
    <row r="87" spans="1:5" x14ac:dyDescent="0.4">
      <c r="A87" s="4" t="s">
        <v>88</v>
      </c>
      <c r="B87" s="21">
        <v>250</v>
      </c>
      <c r="C87" s="21">
        <v>358</v>
      </c>
      <c r="D87" s="21">
        <v>608</v>
      </c>
      <c r="E87" s="3"/>
    </row>
    <row r="88" spans="1:5" x14ac:dyDescent="0.4">
      <c r="A88" s="4" t="s">
        <v>89</v>
      </c>
      <c r="B88" s="21">
        <v>223</v>
      </c>
      <c r="C88" s="21">
        <v>311</v>
      </c>
      <c r="D88" s="21">
        <v>534</v>
      </c>
      <c r="E88" s="3"/>
    </row>
    <row r="89" spans="1:5" x14ac:dyDescent="0.4">
      <c r="A89" s="4" t="s">
        <v>90</v>
      </c>
      <c r="B89" s="21">
        <v>232</v>
      </c>
      <c r="C89" s="21">
        <v>286</v>
      </c>
      <c r="D89" s="21">
        <v>518</v>
      </c>
      <c r="E89" s="3"/>
    </row>
    <row r="90" spans="1:5" x14ac:dyDescent="0.4">
      <c r="A90" s="4" t="s">
        <v>91</v>
      </c>
      <c r="B90" s="21">
        <v>146</v>
      </c>
      <c r="C90" s="21">
        <v>232</v>
      </c>
      <c r="D90" s="21">
        <v>378</v>
      </c>
      <c r="E90" s="3"/>
    </row>
    <row r="91" spans="1:5" x14ac:dyDescent="0.4">
      <c r="A91" s="4" t="s">
        <v>92</v>
      </c>
      <c r="B91" s="21">
        <v>108</v>
      </c>
      <c r="C91" s="21">
        <v>240</v>
      </c>
      <c r="D91" s="21">
        <v>348</v>
      </c>
      <c r="E91" s="3"/>
    </row>
    <row r="92" spans="1:5" x14ac:dyDescent="0.4">
      <c r="A92" s="4" t="s">
        <v>93</v>
      </c>
      <c r="B92" s="21">
        <v>84</v>
      </c>
      <c r="C92" s="21">
        <v>190</v>
      </c>
      <c r="D92" s="21">
        <v>274</v>
      </c>
      <c r="E92" s="3"/>
    </row>
    <row r="93" spans="1:5" x14ac:dyDescent="0.4">
      <c r="A93" s="4" t="s">
        <v>94</v>
      </c>
      <c r="B93" s="21">
        <v>84</v>
      </c>
      <c r="C93" s="21">
        <v>141</v>
      </c>
      <c r="D93" s="21">
        <v>225</v>
      </c>
      <c r="E93" s="3"/>
    </row>
    <row r="94" spans="1:5" x14ac:dyDescent="0.4">
      <c r="A94" s="4" t="s">
        <v>95</v>
      </c>
      <c r="B94" s="21">
        <v>53</v>
      </c>
      <c r="C94" s="21">
        <v>141</v>
      </c>
      <c r="D94" s="21">
        <v>194</v>
      </c>
      <c r="E94" s="3"/>
    </row>
    <row r="95" spans="1:5" x14ac:dyDescent="0.4">
      <c r="A95" s="4" t="s">
        <v>96</v>
      </c>
      <c r="B95" s="21">
        <v>31</v>
      </c>
      <c r="C95" s="21">
        <v>99</v>
      </c>
      <c r="D95" s="21">
        <v>130</v>
      </c>
      <c r="E95" s="3"/>
    </row>
    <row r="96" spans="1:5" x14ac:dyDescent="0.4">
      <c r="A96" s="4" t="s">
        <v>97</v>
      </c>
      <c r="B96" s="21">
        <v>32</v>
      </c>
      <c r="C96" s="21">
        <v>99</v>
      </c>
      <c r="D96" s="21">
        <v>131</v>
      </c>
      <c r="E96" s="3"/>
    </row>
    <row r="97" spans="1:6" x14ac:dyDescent="0.4">
      <c r="A97" s="4" t="s">
        <v>98</v>
      </c>
      <c r="B97" s="21">
        <v>19</v>
      </c>
      <c r="C97" s="21">
        <v>61</v>
      </c>
      <c r="D97" s="21">
        <v>80</v>
      </c>
      <c r="E97" s="3"/>
    </row>
    <row r="98" spans="1:6" x14ac:dyDescent="0.4">
      <c r="A98" s="4" t="s">
        <v>99</v>
      </c>
      <c r="B98" s="21">
        <v>17</v>
      </c>
      <c r="C98" s="21">
        <v>54</v>
      </c>
      <c r="D98" s="21">
        <v>71</v>
      </c>
      <c r="E98" s="3"/>
    </row>
    <row r="99" spans="1:6" x14ac:dyDescent="0.4">
      <c r="A99" s="4" t="s">
        <v>100</v>
      </c>
      <c r="B99" s="21">
        <v>10</v>
      </c>
      <c r="C99" s="21">
        <v>35</v>
      </c>
      <c r="D99" s="21">
        <v>45</v>
      </c>
      <c r="E99" s="3"/>
    </row>
    <row r="100" spans="1:6" x14ac:dyDescent="0.4">
      <c r="A100" s="4" t="s">
        <v>101</v>
      </c>
      <c r="B100" s="21">
        <v>6</v>
      </c>
      <c r="C100" s="21">
        <v>28</v>
      </c>
      <c r="D100" s="21">
        <v>34</v>
      </c>
      <c r="E100" s="3"/>
    </row>
    <row r="101" spans="1:6" x14ac:dyDescent="0.4">
      <c r="A101" s="4" t="s">
        <v>102</v>
      </c>
      <c r="B101" s="21">
        <v>2</v>
      </c>
      <c r="C101" s="21">
        <v>24</v>
      </c>
      <c r="D101" s="21">
        <v>26</v>
      </c>
      <c r="E101" s="3"/>
    </row>
    <row r="102" spans="1:6" x14ac:dyDescent="0.4">
      <c r="A102" s="4" t="s">
        <v>103</v>
      </c>
      <c r="B102" s="21">
        <v>0</v>
      </c>
      <c r="C102" s="21">
        <v>16</v>
      </c>
      <c r="D102" s="21">
        <v>16</v>
      </c>
      <c r="E102" s="3"/>
    </row>
    <row r="103" spans="1:6" x14ac:dyDescent="0.4">
      <c r="A103" s="4" t="s">
        <v>104</v>
      </c>
      <c r="B103" s="21">
        <v>4</v>
      </c>
      <c r="C103" s="21">
        <v>19</v>
      </c>
      <c r="D103" s="21">
        <v>23</v>
      </c>
      <c r="E103" s="3"/>
    </row>
    <row r="104" spans="1:6" x14ac:dyDescent="0.4">
      <c r="A104" s="4" t="s">
        <v>105</v>
      </c>
      <c r="B104" s="21">
        <v>0</v>
      </c>
      <c r="C104" s="21">
        <v>6</v>
      </c>
      <c r="D104" s="21">
        <v>6</v>
      </c>
      <c r="E104" s="3"/>
    </row>
    <row r="105" spans="1:6" x14ac:dyDescent="0.4">
      <c r="A105" s="4" t="s">
        <v>106</v>
      </c>
      <c r="B105" s="21">
        <v>2</v>
      </c>
      <c r="C105" s="21">
        <v>11</v>
      </c>
      <c r="D105" s="21">
        <v>13</v>
      </c>
      <c r="E105" s="3"/>
    </row>
    <row r="106" spans="1:6" x14ac:dyDescent="0.4">
      <c r="A106" s="4" t="s">
        <v>107</v>
      </c>
      <c r="B106" s="21">
        <v>0</v>
      </c>
      <c r="C106" s="21">
        <v>0</v>
      </c>
      <c r="D106" s="21">
        <v>0</v>
      </c>
      <c r="E106" s="3"/>
    </row>
    <row r="107" spans="1:6" x14ac:dyDescent="0.4">
      <c r="A107" s="4" t="s">
        <v>108</v>
      </c>
      <c r="B107" s="21">
        <v>0</v>
      </c>
      <c r="C107" s="21">
        <v>1</v>
      </c>
      <c r="D107" s="21">
        <v>1</v>
      </c>
      <c r="E107" s="3"/>
    </row>
    <row r="108" spans="1:6" x14ac:dyDescent="0.4">
      <c r="A108" s="4" t="s">
        <v>109</v>
      </c>
      <c r="B108" s="21">
        <v>0</v>
      </c>
      <c r="C108" s="21">
        <v>0</v>
      </c>
      <c r="D108" s="21">
        <v>0</v>
      </c>
      <c r="E108" s="3"/>
    </row>
    <row r="109" spans="1:6" x14ac:dyDescent="0.4">
      <c r="A109" s="4" t="s">
        <v>127</v>
      </c>
      <c r="B109" s="21">
        <v>0</v>
      </c>
      <c r="C109" s="21">
        <v>1</v>
      </c>
      <c r="D109" s="21">
        <v>1</v>
      </c>
      <c r="E109" s="3"/>
    </row>
    <row r="110" spans="1:6" x14ac:dyDescent="0.4">
      <c r="A110" s="4" t="s">
        <v>110</v>
      </c>
      <c r="B110" s="21">
        <v>0</v>
      </c>
      <c r="C110" s="21">
        <v>0</v>
      </c>
      <c r="D110" s="21">
        <v>0</v>
      </c>
      <c r="E110" s="3"/>
    </row>
    <row r="111" spans="1:6" x14ac:dyDescent="0.4">
      <c r="A111" s="4" t="s">
        <v>111</v>
      </c>
      <c r="B111" s="21">
        <v>0</v>
      </c>
      <c r="C111" s="21">
        <v>0</v>
      </c>
      <c r="D111" s="21">
        <v>0</v>
      </c>
      <c r="E111" s="3"/>
    </row>
    <row r="112" spans="1:6" x14ac:dyDescent="0.4">
      <c r="A112" s="4" t="s">
        <v>112</v>
      </c>
      <c r="B112" s="21">
        <v>0</v>
      </c>
      <c r="C112" s="21">
        <v>0</v>
      </c>
      <c r="D112" s="21">
        <v>0</v>
      </c>
      <c r="E112" s="3"/>
      <c r="F112" s="22"/>
    </row>
    <row r="113" spans="1:6" x14ac:dyDescent="0.4">
      <c r="A113" s="4" t="s">
        <v>113</v>
      </c>
      <c r="B113" s="21">
        <v>0</v>
      </c>
      <c r="C113" s="21">
        <v>0</v>
      </c>
      <c r="D113" s="21">
        <v>0</v>
      </c>
      <c r="E113" s="3"/>
      <c r="F113" s="22"/>
    </row>
    <row r="114" spans="1:6" x14ac:dyDescent="0.4">
      <c r="A114" s="3"/>
      <c r="B114" s="5"/>
      <c r="C114" s="5"/>
      <c r="D114" s="5"/>
      <c r="E114" s="3"/>
    </row>
    <row r="115" spans="1:6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7"/>
    </row>
    <row r="116" spans="1:6" x14ac:dyDescent="0.4">
      <c r="A116" s="9" t="s">
        <v>114</v>
      </c>
      <c r="B116" s="19">
        <f>SUM(B3:B8)</f>
        <v>2198</v>
      </c>
      <c r="C116" s="17">
        <f>SUM(C3:C8)</f>
        <v>2217</v>
      </c>
      <c r="D116" s="15">
        <f>B116+C116</f>
        <v>4415</v>
      </c>
      <c r="E116" s="16"/>
    </row>
    <row r="117" spans="1:6" x14ac:dyDescent="0.4">
      <c r="A117" s="9" t="s">
        <v>115</v>
      </c>
      <c r="B117" s="19">
        <f>SUM(B9:B14)</f>
        <v>2182</v>
      </c>
      <c r="C117" s="19">
        <f>SUM(C9:C14)</f>
        <v>2083</v>
      </c>
      <c r="D117" s="15">
        <f>B117+C117</f>
        <v>4265</v>
      </c>
      <c r="E117" s="16"/>
    </row>
    <row r="118" spans="1:6" x14ac:dyDescent="0.4">
      <c r="A118" s="9" t="s">
        <v>116</v>
      </c>
      <c r="B118" s="19">
        <f>SUM(B15:B17)</f>
        <v>1090</v>
      </c>
      <c r="C118" s="19">
        <f>SUM(C15:C17)</f>
        <v>1080</v>
      </c>
      <c r="D118" s="15">
        <f>B118+C118</f>
        <v>2170</v>
      </c>
      <c r="E118" s="16"/>
    </row>
    <row r="119" spans="1:6" x14ac:dyDescent="0.4">
      <c r="A119" s="9" t="s">
        <v>117</v>
      </c>
      <c r="B119" s="19">
        <f>SUM(B116:B118)</f>
        <v>5470</v>
      </c>
      <c r="C119" s="19">
        <f>SUM(C116:C118)</f>
        <v>5380</v>
      </c>
      <c r="D119" s="19">
        <f>SUM(D116:D118)</f>
        <v>10850</v>
      </c>
      <c r="E119" s="18">
        <f>D119/D135</f>
        <v>0.12545383067779756</v>
      </c>
    </row>
    <row r="120" spans="1:6" x14ac:dyDescent="0.4">
      <c r="A120" s="3"/>
      <c r="B120" s="3"/>
      <c r="C120" s="3"/>
      <c r="D120" s="3"/>
      <c r="E120" s="3"/>
    </row>
    <row r="121" spans="1:6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6" x14ac:dyDescent="0.4">
      <c r="A122" s="4" t="s">
        <v>118</v>
      </c>
      <c r="B122" s="15">
        <f>SUM(B18:B20)</f>
        <v>1179</v>
      </c>
      <c r="C122" s="15">
        <f>SUM(C18:C20)</f>
        <v>1098</v>
      </c>
      <c r="D122" s="15">
        <f t="shared" ref="D122:D126" si="0">B122+C122</f>
        <v>2277</v>
      </c>
      <c r="E122" s="16"/>
    </row>
    <row r="123" spans="1:6" x14ac:dyDescent="0.4">
      <c r="A123" s="4" t="s">
        <v>119</v>
      </c>
      <c r="B123" s="15">
        <f>SUM(B21:B32)</f>
        <v>5846</v>
      </c>
      <c r="C123" s="15">
        <f>SUM(C21:C32)</f>
        <v>5539</v>
      </c>
      <c r="D123" s="15">
        <f t="shared" si="0"/>
        <v>11385</v>
      </c>
      <c r="E123" s="16"/>
    </row>
    <row r="124" spans="1:6" x14ac:dyDescent="0.4">
      <c r="A124" s="4" t="s">
        <v>120</v>
      </c>
      <c r="B124" s="15">
        <f>SUM(B33:B42)</f>
        <v>5400</v>
      </c>
      <c r="C124" s="15">
        <f>SUM(C33:C42)</f>
        <v>5259</v>
      </c>
      <c r="D124" s="15">
        <f t="shared" si="0"/>
        <v>10659</v>
      </c>
      <c r="E124" s="16"/>
    </row>
    <row r="125" spans="1:6" x14ac:dyDescent="0.4">
      <c r="A125" s="4" t="s">
        <v>121</v>
      </c>
      <c r="B125" s="15">
        <f>SUM(B43:B52)</f>
        <v>6590</v>
      </c>
      <c r="C125" s="15">
        <f>SUM(C43:C52)</f>
        <v>6112</v>
      </c>
      <c r="D125" s="15">
        <f t="shared" si="0"/>
        <v>12702</v>
      </c>
      <c r="E125" s="16"/>
    </row>
    <row r="126" spans="1:6" x14ac:dyDescent="0.4">
      <c r="A126" s="20" t="s">
        <v>122</v>
      </c>
      <c r="B126" s="15">
        <f>SUM(B53:B67)</f>
        <v>8522</v>
      </c>
      <c r="C126" s="15">
        <f>SUM(C53:C67)</f>
        <v>7803</v>
      </c>
      <c r="D126" s="15">
        <f t="shared" si="0"/>
        <v>16325</v>
      </c>
      <c r="E126" s="16"/>
    </row>
    <row r="127" spans="1:6" x14ac:dyDescent="0.4">
      <c r="A127" s="9" t="s">
        <v>123</v>
      </c>
      <c r="B127" s="17">
        <f>SUM(B122:B126)</f>
        <v>27537</v>
      </c>
      <c r="C127" s="17">
        <f>SUM(C122:C126)</f>
        <v>25811</v>
      </c>
      <c r="D127" s="17">
        <f>SUM(D122:D126)</f>
        <v>53348</v>
      </c>
      <c r="E127" s="18">
        <f>D127/D135</f>
        <v>0.61683971972342344</v>
      </c>
    </row>
    <row r="128" spans="1:6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4764</v>
      </c>
      <c r="C130" s="6">
        <f>SUM(C68:C77)</f>
        <v>5455</v>
      </c>
      <c r="D130" s="6">
        <f>SUM(D68:D77)</f>
        <v>10219</v>
      </c>
      <c r="E130" s="16"/>
    </row>
    <row r="131" spans="1:5" x14ac:dyDescent="0.4">
      <c r="A131" s="20" t="s">
        <v>133</v>
      </c>
      <c r="B131" s="6">
        <f>SUM(B78:B113)</f>
        <v>4977</v>
      </c>
      <c r="C131" s="6">
        <f>SUM(C78:C113)</f>
        <v>7092</v>
      </c>
      <c r="D131" s="6">
        <f>SUM(D78:D113)</f>
        <v>12069</v>
      </c>
      <c r="E131" s="16"/>
    </row>
    <row r="132" spans="1:5" x14ac:dyDescent="0.4">
      <c r="A132" s="9" t="s">
        <v>124</v>
      </c>
      <c r="B132" s="11">
        <f>SUM(B130:B131)</f>
        <v>9741</v>
      </c>
      <c r="C132" s="11">
        <f>SUM(C130:C131)</f>
        <v>12547</v>
      </c>
      <c r="D132" s="11">
        <f>SUM(B132:C132)</f>
        <v>22288</v>
      </c>
      <c r="E132" s="18">
        <f>D132/D135</f>
        <v>0.25770644959877897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15">
        <f>SUM(B3:B113)</f>
        <v>42748</v>
      </c>
      <c r="C135" s="15">
        <f>SUM(C3:C113)</f>
        <v>43738</v>
      </c>
      <c r="D135" s="15">
        <f>B135+C135</f>
        <v>86486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  <rowBreaks count="1" manualBreakCount="1">
    <brk id="11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view="pageBreakPreview" zoomScaleNormal="100" zoomScaleSheetLayoutView="100" workbookViewId="0">
      <selection activeCell="C8" sqref="C8"/>
    </sheetView>
  </sheetViews>
  <sheetFormatPr defaultRowHeight="18.75" x14ac:dyDescent="0.4"/>
  <cols>
    <col min="1" max="1" width="11.375" style="1" customWidth="1"/>
    <col min="2" max="6" width="9" style="1"/>
    <col min="7" max="7" width="35.125" style="1" bestFit="1" customWidth="1"/>
    <col min="8" max="16384" width="9" style="1"/>
  </cols>
  <sheetData>
    <row r="1" spans="1:7" ht="19.5" x14ac:dyDescent="0.4">
      <c r="A1" s="27" t="s">
        <v>135</v>
      </c>
      <c r="B1" s="27"/>
      <c r="C1" s="27"/>
      <c r="D1" s="27"/>
      <c r="E1" s="27"/>
      <c r="G1" s="2"/>
    </row>
    <row r="2" spans="1:7" x14ac:dyDescent="0.4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7" x14ac:dyDescent="0.4">
      <c r="A3" s="4" t="s">
        <v>4</v>
      </c>
      <c r="B3" s="21">
        <v>351</v>
      </c>
      <c r="C3" s="21">
        <v>380</v>
      </c>
      <c r="D3" s="21">
        <v>731</v>
      </c>
      <c r="E3" s="3"/>
    </row>
    <row r="4" spans="1:7" x14ac:dyDescent="0.4">
      <c r="A4" s="4" t="s">
        <v>5</v>
      </c>
      <c r="B4" s="21">
        <v>343</v>
      </c>
      <c r="C4" s="21">
        <v>373</v>
      </c>
      <c r="D4" s="21">
        <v>716</v>
      </c>
      <c r="E4" s="3"/>
    </row>
    <row r="5" spans="1:7" x14ac:dyDescent="0.4">
      <c r="A5" s="4" t="s">
        <v>6</v>
      </c>
      <c r="B5" s="21">
        <v>353</v>
      </c>
      <c r="C5" s="21">
        <v>379</v>
      </c>
      <c r="D5" s="21">
        <v>732</v>
      </c>
      <c r="E5" s="3"/>
    </row>
    <row r="6" spans="1:7" x14ac:dyDescent="0.4">
      <c r="A6" s="4" t="s">
        <v>7</v>
      </c>
      <c r="B6" s="21">
        <v>383</v>
      </c>
      <c r="C6" s="21">
        <v>340</v>
      </c>
      <c r="D6" s="21">
        <v>723</v>
      </c>
      <c r="E6" s="3"/>
    </row>
    <row r="7" spans="1:7" x14ac:dyDescent="0.4">
      <c r="A7" s="4" t="s">
        <v>8</v>
      </c>
      <c r="B7" s="21">
        <v>377</v>
      </c>
      <c r="C7" s="21">
        <v>406</v>
      </c>
      <c r="D7" s="21">
        <v>783</v>
      </c>
      <c r="E7" s="3"/>
    </row>
    <row r="8" spans="1:7" x14ac:dyDescent="0.4">
      <c r="A8" s="4" t="s">
        <v>9</v>
      </c>
      <c r="B8" s="21">
        <v>388</v>
      </c>
      <c r="C8" s="21">
        <v>343</v>
      </c>
      <c r="D8" s="21">
        <v>731</v>
      </c>
      <c r="E8" s="3"/>
    </row>
    <row r="9" spans="1:7" x14ac:dyDescent="0.4">
      <c r="A9" s="4" t="s">
        <v>10</v>
      </c>
      <c r="B9" s="21">
        <v>393</v>
      </c>
      <c r="C9" s="21">
        <v>356</v>
      </c>
      <c r="D9" s="21">
        <v>749</v>
      </c>
      <c r="E9" s="3"/>
    </row>
    <row r="10" spans="1:7" x14ac:dyDescent="0.4">
      <c r="A10" s="4" t="s">
        <v>11</v>
      </c>
      <c r="B10" s="21">
        <v>352</v>
      </c>
      <c r="C10" s="21">
        <v>343</v>
      </c>
      <c r="D10" s="21">
        <v>695</v>
      </c>
      <c r="E10" s="3"/>
    </row>
    <row r="11" spans="1:7" x14ac:dyDescent="0.4">
      <c r="A11" s="4" t="s">
        <v>12</v>
      </c>
      <c r="B11" s="21">
        <v>357</v>
      </c>
      <c r="C11" s="21">
        <v>362</v>
      </c>
      <c r="D11" s="21">
        <v>719</v>
      </c>
      <c r="E11" s="3"/>
    </row>
    <row r="12" spans="1:7" x14ac:dyDescent="0.4">
      <c r="A12" s="4" t="s">
        <v>13</v>
      </c>
      <c r="B12" s="21">
        <v>363</v>
      </c>
      <c r="C12" s="21">
        <v>301</v>
      </c>
      <c r="D12" s="21">
        <v>664</v>
      </c>
      <c r="E12" s="3"/>
    </row>
    <row r="13" spans="1:7" x14ac:dyDescent="0.4">
      <c r="A13" s="4" t="s">
        <v>14</v>
      </c>
      <c r="B13" s="21">
        <v>349</v>
      </c>
      <c r="C13" s="21">
        <v>363</v>
      </c>
      <c r="D13" s="21">
        <v>712</v>
      </c>
      <c r="E13" s="3"/>
    </row>
    <row r="14" spans="1:7" x14ac:dyDescent="0.4">
      <c r="A14" s="4" t="s">
        <v>15</v>
      </c>
      <c r="B14" s="21">
        <v>359</v>
      </c>
      <c r="C14" s="21">
        <v>344</v>
      </c>
      <c r="D14" s="21">
        <v>703</v>
      </c>
      <c r="E14" s="3"/>
    </row>
    <row r="15" spans="1:7" x14ac:dyDescent="0.4">
      <c r="A15" s="4" t="s">
        <v>16</v>
      </c>
      <c r="B15" s="21">
        <v>382</v>
      </c>
      <c r="C15" s="21">
        <v>374</v>
      </c>
      <c r="D15" s="21">
        <v>756</v>
      </c>
      <c r="E15" s="3"/>
    </row>
    <row r="16" spans="1:7" x14ac:dyDescent="0.4">
      <c r="A16" s="4" t="s">
        <v>17</v>
      </c>
      <c r="B16" s="21">
        <v>374</v>
      </c>
      <c r="C16" s="21">
        <v>346</v>
      </c>
      <c r="D16" s="21">
        <v>720</v>
      </c>
      <c r="E16" s="3"/>
    </row>
    <row r="17" spans="1:5" x14ac:dyDescent="0.4">
      <c r="A17" s="4" t="s">
        <v>18</v>
      </c>
      <c r="B17" s="21">
        <v>340</v>
      </c>
      <c r="C17" s="21">
        <v>353</v>
      </c>
      <c r="D17" s="21">
        <v>693</v>
      </c>
      <c r="E17" s="3"/>
    </row>
    <row r="18" spans="1:5" x14ac:dyDescent="0.4">
      <c r="A18" s="4" t="s">
        <v>19</v>
      </c>
      <c r="B18" s="21">
        <v>386</v>
      </c>
      <c r="C18" s="21">
        <v>372</v>
      </c>
      <c r="D18" s="21">
        <v>758</v>
      </c>
      <c r="E18" s="3"/>
    </row>
    <row r="19" spans="1:5" x14ac:dyDescent="0.4">
      <c r="A19" s="4" t="s">
        <v>20</v>
      </c>
      <c r="B19" s="21">
        <v>382</v>
      </c>
      <c r="C19" s="21">
        <v>358</v>
      </c>
      <c r="D19" s="21">
        <v>740</v>
      </c>
      <c r="E19" s="3"/>
    </row>
    <row r="20" spans="1:5" x14ac:dyDescent="0.4">
      <c r="A20" s="4" t="s">
        <v>21</v>
      </c>
      <c r="B20" s="21">
        <v>413</v>
      </c>
      <c r="C20" s="21">
        <v>378</v>
      </c>
      <c r="D20" s="21">
        <v>791</v>
      </c>
      <c r="E20" s="3"/>
    </row>
    <row r="21" spans="1:5" x14ac:dyDescent="0.4">
      <c r="A21" s="4" t="s">
        <v>22</v>
      </c>
      <c r="B21" s="21">
        <v>393</v>
      </c>
      <c r="C21" s="21">
        <v>375</v>
      </c>
      <c r="D21" s="21">
        <v>768</v>
      </c>
      <c r="E21" s="3"/>
    </row>
    <row r="22" spans="1:5" x14ac:dyDescent="0.4">
      <c r="A22" s="4" t="s">
        <v>23</v>
      </c>
      <c r="B22" s="21">
        <v>391</v>
      </c>
      <c r="C22" s="21">
        <v>403</v>
      </c>
      <c r="D22" s="21">
        <v>794</v>
      </c>
      <c r="E22" s="3"/>
    </row>
    <row r="23" spans="1:5" x14ac:dyDescent="0.4">
      <c r="A23" s="4" t="s">
        <v>24</v>
      </c>
      <c r="B23" s="21">
        <v>436</v>
      </c>
      <c r="C23" s="21">
        <v>435</v>
      </c>
      <c r="D23" s="21">
        <v>871</v>
      </c>
      <c r="E23" s="3"/>
    </row>
    <row r="24" spans="1:5" x14ac:dyDescent="0.4">
      <c r="A24" s="4" t="s">
        <v>25</v>
      </c>
      <c r="B24" s="21">
        <v>495</v>
      </c>
      <c r="C24" s="21">
        <v>421</v>
      </c>
      <c r="D24" s="21">
        <v>916</v>
      </c>
      <c r="E24" s="3"/>
    </row>
    <row r="25" spans="1:5" x14ac:dyDescent="0.4">
      <c r="A25" s="4" t="s">
        <v>26</v>
      </c>
      <c r="B25" s="21">
        <v>510</v>
      </c>
      <c r="C25" s="21">
        <v>472</v>
      </c>
      <c r="D25" s="21">
        <v>982</v>
      </c>
      <c r="E25" s="3"/>
    </row>
    <row r="26" spans="1:5" x14ac:dyDescent="0.4">
      <c r="A26" s="4" t="s">
        <v>27</v>
      </c>
      <c r="B26" s="21">
        <v>495</v>
      </c>
      <c r="C26" s="21">
        <v>473</v>
      </c>
      <c r="D26" s="21">
        <v>968</v>
      </c>
      <c r="E26" s="3"/>
    </row>
    <row r="27" spans="1:5" x14ac:dyDescent="0.4">
      <c r="A27" s="4" t="s">
        <v>28</v>
      </c>
      <c r="B27" s="21">
        <v>485</v>
      </c>
      <c r="C27" s="21">
        <v>451</v>
      </c>
      <c r="D27" s="21">
        <v>936</v>
      </c>
      <c r="E27" s="3"/>
    </row>
    <row r="28" spans="1:5" x14ac:dyDescent="0.4">
      <c r="A28" s="4" t="s">
        <v>29</v>
      </c>
      <c r="B28" s="21">
        <v>514</v>
      </c>
      <c r="C28" s="21">
        <v>473</v>
      </c>
      <c r="D28" s="21">
        <v>987</v>
      </c>
      <c r="E28" s="3"/>
    </row>
    <row r="29" spans="1:5" x14ac:dyDescent="0.4">
      <c r="A29" s="4" t="s">
        <v>30</v>
      </c>
      <c r="B29" s="21">
        <v>498</v>
      </c>
      <c r="C29" s="21">
        <v>514</v>
      </c>
      <c r="D29" s="21">
        <v>1012</v>
      </c>
      <c r="E29" s="3"/>
    </row>
    <row r="30" spans="1:5" x14ac:dyDescent="0.4">
      <c r="A30" s="4" t="s">
        <v>31</v>
      </c>
      <c r="B30" s="21">
        <v>526</v>
      </c>
      <c r="C30" s="21">
        <v>469</v>
      </c>
      <c r="D30" s="21">
        <v>995</v>
      </c>
      <c r="E30" s="3"/>
    </row>
    <row r="31" spans="1:5" x14ac:dyDescent="0.4">
      <c r="A31" s="4" t="s">
        <v>32</v>
      </c>
      <c r="B31" s="21">
        <v>560</v>
      </c>
      <c r="C31" s="21">
        <v>512</v>
      </c>
      <c r="D31" s="21">
        <v>1072</v>
      </c>
      <c r="E31" s="3"/>
    </row>
    <row r="32" spans="1:5" x14ac:dyDescent="0.4">
      <c r="A32" s="4" t="s">
        <v>33</v>
      </c>
      <c r="B32" s="21">
        <v>541</v>
      </c>
      <c r="C32" s="21">
        <v>543</v>
      </c>
      <c r="D32" s="21">
        <v>1084</v>
      </c>
      <c r="E32" s="3"/>
    </row>
    <row r="33" spans="1:5" x14ac:dyDescent="0.4">
      <c r="A33" s="4" t="s">
        <v>34</v>
      </c>
      <c r="B33" s="21">
        <v>493</v>
      </c>
      <c r="C33" s="21">
        <v>521</v>
      </c>
      <c r="D33" s="21">
        <v>1014</v>
      </c>
      <c r="E33" s="3"/>
    </row>
    <row r="34" spans="1:5" x14ac:dyDescent="0.4">
      <c r="A34" s="4" t="s">
        <v>35</v>
      </c>
      <c r="B34" s="21">
        <v>541</v>
      </c>
      <c r="C34" s="21">
        <v>539</v>
      </c>
      <c r="D34" s="21">
        <v>1080</v>
      </c>
      <c r="E34" s="3"/>
    </row>
    <row r="35" spans="1:5" x14ac:dyDescent="0.4">
      <c r="A35" s="4" t="s">
        <v>36</v>
      </c>
      <c r="B35" s="21">
        <v>541</v>
      </c>
      <c r="C35" s="21">
        <v>545</v>
      </c>
      <c r="D35" s="21">
        <v>1086</v>
      </c>
      <c r="E35" s="3"/>
    </row>
    <row r="36" spans="1:5" x14ac:dyDescent="0.4">
      <c r="A36" s="4" t="s">
        <v>37</v>
      </c>
      <c r="B36" s="21">
        <v>517</v>
      </c>
      <c r="C36" s="21">
        <v>499</v>
      </c>
      <c r="D36" s="21">
        <v>1016</v>
      </c>
      <c r="E36" s="3"/>
    </row>
    <row r="37" spans="1:5" x14ac:dyDescent="0.4">
      <c r="A37" s="4" t="s">
        <v>38</v>
      </c>
      <c r="B37" s="21">
        <v>593</v>
      </c>
      <c r="C37" s="21">
        <v>532</v>
      </c>
      <c r="D37" s="21">
        <v>1125</v>
      </c>
      <c r="E37" s="3"/>
    </row>
    <row r="38" spans="1:5" x14ac:dyDescent="0.4">
      <c r="A38" s="4" t="s">
        <v>39</v>
      </c>
      <c r="B38" s="21">
        <v>528</v>
      </c>
      <c r="C38" s="21">
        <v>546</v>
      </c>
      <c r="D38" s="21">
        <v>1074</v>
      </c>
      <c r="E38" s="3"/>
    </row>
    <row r="39" spans="1:5" x14ac:dyDescent="0.4">
      <c r="A39" s="4" t="s">
        <v>40</v>
      </c>
      <c r="B39" s="21">
        <v>522</v>
      </c>
      <c r="C39" s="21">
        <v>507</v>
      </c>
      <c r="D39" s="21">
        <v>1029</v>
      </c>
      <c r="E39" s="3"/>
    </row>
    <row r="40" spans="1:5" x14ac:dyDescent="0.4">
      <c r="A40" s="4" t="s">
        <v>41</v>
      </c>
      <c r="B40" s="21">
        <v>535</v>
      </c>
      <c r="C40" s="21">
        <v>498</v>
      </c>
      <c r="D40" s="21">
        <v>1033</v>
      </c>
      <c r="E40" s="3"/>
    </row>
    <row r="41" spans="1:5" x14ac:dyDescent="0.4">
      <c r="A41" s="4" t="s">
        <v>42</v>
      </c>
      <c r="B41" s="21">
        <v>566</v>
      </c>
      <c r="C41" s="21">
        <v>517</v>
      </c>
      <c r="D41" s="21">
        <v>1083</v>
      </c>
      <c r="E41" s="3"/>
    </row>
    <row r="42" spans="1:5" x14ac:dyDescent="0.4">
      <c r="A42" s="4" t="s">
        <v>43</v>
      </c>
      <c r="B42" s="21">
        <v>568</v>
      </c>
      <c r="C42" s="21">
        <v>544</v>
      </c>
      <c r="D42" s="21">
        <v>1112</v>
      </c>
      <c r="E42" s="3"/>
    </row>
    <row r="43" spans="1:5" x14ac:dyDescent="0.4">
      <c r="A43" s="4" t="s">
        <v>44</v>
      </c>
      <c r="B43" s="21">
        <v>566</v>
      </c>
      <c r="C43" s="21">
        <v>541</v>
      </c>
      <c r="D43" s="21">
        <v>1107</v>
      </c>
      <c r="E43" s="3"/>
    </row>
    <row r="44" spans="1:5" x14ac:dyDescent="0.4">
      <c r="A44" s="4" t="s">
        <v>45</v>
      </c>
      <c r="B44" s="21">
        <v>535</v>
      </c>
      <c r="C44" s="21">
        <v>539</v>
      </c>
      <c r="D44" s="21">
        <v>1074</v>
      </c>
      <c r="E44" s="3"/>
    </row>
    <row r="45" spans="1:5" x14ac:dyDescent="0.4">
      <c r="A45" s="4" t="s">
        <v>46</v>
      </c>
      <c r="B45" s="21">
        <v>576</v>
      </c>
      <c r="C45" s="21">
        <v>533</v>
      </c>
      <c r="D45" s="21">
        <v>1109</v>
      </c>
      <c r="E45" s="3"/>
    </row>
    <row r="46" spans="1:5" x14ac:dyDescent="0.4">
      <c r="A46" s="4" t="s">
        <v>47</v>
      </c>
      <c r="B46" s="21">
        <v>564</v>
      </c>
      <c r="C46" s="21">
        <v>537</v>
      </c>
      <c r="D46" s="21">
        <v>1101</v>
      </c>
      <c r="E46" s="3"/>
    </row>
    <row r="47" spans="1:5" x14ac:dyDescent="0.4">
      <c r="A47" s="4" t="s">
        <v>48</v>
      </c>
      <c r="B47" s="21">
        <v>609</v>
      </c>
      <c r="C47" s="21">
        <v>577</v>
      </c>
      <c r="D47" s="21">
        <v>1186</v>
      </c>
      <c r="E47" s="3"/>
    </row>
    <row r="48" spans="1:5" x14ac:dyDescent="0.4">
      <c r="A48" s="4" t="s">
        <v>49</v>
      </c>
      <c r="B48" s="21">
        <v>628</v>
      </c>
      <c r="C48" s="21">
        <v>584</v>
      </c>
      <c r="D48" s="21">
        <v>1212</v>
      </c>
      <c r="E48" s="3"/>
    </row>
    <row r="49" spans="1:5" x14ac:dyDescent="0.4">
      <c r="A49" s="4" t="s">
        <v>50</v>
      </c>
      <c r="B49" s="21">
        <v>717</v>
      </c>
      <c r="C49" s="21">
        <v>641</v>
      </c>
      <c r="D49" s="21">
        <v>1358</v>
      </c>
      <c r="E49" s="3"/>
    </row>
    <row r="50" spans="1:5" x14ac:dyDescent="0.4">
      <c r="A50" s="4" t="s">
        <v>51</v>
      </c>
      <c r="B50" s="21">
        <v>706</v>
      </c>
      <c r="C50" s="21">
        <v>671</v>
      </c>
      <c r="D50" s="21">
        <v>1377</v>
      </c>
      <c r="E50" s="3"/>
    </row>
    <row r="51" spans="1:5" x14ac:dyDescent="0.4">
      <c r="A51" s="4" t="s">
        <v>52</v>
      </c>
      <c r="B51" s="21">
        <v>798</v>
      </c>
      <c r="C51" s="21">
        <v>725</v>
      </c>
      <c r="D51" s="21">
        <v>1523</v>
      </c>
      <c r="E51" s="3"/>
    </row>
    <row r="52" spans="1:5" x14ac:dyDescent="0.4">
      <c r="A52" s="4" t="s">
        <v>53</v>
      </c>
      <c r="B52" s="21">
        <v>850</v>
      </c>
      <c r="C52" s="21">
        <v>751</v>
      </c>
      <c r="D52" s="21">
        <v>1601</v>
      </c>
      <c r="E52" s="3"/>
    </row>
    <row r="53" spans="1:5" x14ac:dyDescent="0.4">
      <c r="A53" s="4" t="s">
        <v>54</v>
      </c>
      <c r="B53" s="21">
        <v>818</v>
      </c>
      <c r="C53" s="21">
        <v>762</v>
      </c>
      <c r="D53" s="21">
        <v>1580</v>
      </c>
      <c r="E53" s="3"/>
    </row>
    <row r="54" spans="1:5" x14ac:dyDescent="0.4">
      <c r="A54" s="4" t="s">
        <v>55</v>
      </c>
      <c r="B54" s="21">
        <v>758</v>
      </c>
      <c r="C54" s="21">
        <v>717</v>
      </c>
      <c r="D54" s="21">
        <v>1475</v>
      </c>
      <c r="E54" s="3"/>
    </row>
    <row r="55" spans="1:5" x14ac:dyDescent="0.4">
      <c r="A55" s="4" t="s">
        <v>56</v>
      </c>
      <c r="B55" s="21">
        <v>756</v>
      </c>
      <c r="C55" s="21">
        <v>685</v>
      </c>
      <c r="D55" s="21">
        <v>1441</v>
      </c>
      <c r="E55" s="3"/>
    </row>
    <row r="56" spans="1:5" x14ac:dyDescent="0.4">
      <c r="A56" s="4" t="s">
        <v>57</v>
      </c>
      <c r="B56" s="21">
        <v>701</v>
      </c>
      <c r="C56" s="21">
        <v>621</v>
      </c>
      <c r="D56" s="21">
        <v>1322</v>
      </c>
      <c r="E56" s="3"/>
    </row>
    <row r="57" spans="1:5" x14ac:dyDescent="0.4">
      <c r="A57" s="4" t="s">
        <v>58</v>
      </c>
      <c r="B57" s="21">
        <v>679</v>
      </c>
      <c r="C57" s="21">
        <v>615</v>
      </c>
      <c r="D57" s="21">
        <v>1294</v>
      </c>
      <c r="E57" s="3"/>
    </row>
    <row r="58" spans="1:5" x14ac:dyDescent="0.4">
      <c r="A58" s="4" t="s">
        <v>59</v>
      </c>
      <c r="B58" s="21">
        <v>675</v>
      </c>
      <c r="C58" s="21">
        <v>557</v>
      </c>
      <c r="D58" s="21">
        <v>1232</v>
      </c>
      <c r="E58" s="3"/>
    </row>
    <row r="59" spans="1:5" x14ac:dyDescent="0.4">
      <c r="A59" s="4" t="s">
        <v>60</v>
      </c>
      <c r="B59" s="21">
        <v>526</v>
      </c>
      <c r="C59" s="21">
        <v>406</v>
      </c>
      <c r="D59" s="21">
        <v>932</v>
      </c>
      <c r="E59" s="3"/>
    </row>
    <row r="60" spans="1:5" x14ac:dyDescent="0.4">
      <c r="A60" s="4" t="s">
        <v>61</v>
      </c>
      <c r="B60" s="21">
        <v>545</v>
      </c>
      <c r="C60" s="21">
        <v>531</v>
      </c>
      <c r="D60" s="21">
        <v>1076</v>
      </c>
      <c r="E60" s="3"/>
    </row>
    <row r="61" spans="1:5" x14ac:dyDescent="0.4">
      <c r="A61" s="4" t="s">
        <v>62</v>
      </c>
      <c r="B61" s="21">
        <v>484</v>
      </c>
      <c r="C61" s="21">
        <v>488</v>
      </c>
      <c r="D61" s="21">
        <v>972</v>
      </c>
      <c r="E61" s="3"/>
    </row>
    <row r="62" spans="1:5" x14ac:dyDescent="0.4">
      <c r="A62" s="4" t="s">
        <v>63</v>
      </c>
      <c r="B62" s="21">
        <v>494</v>
      </c>
      <c r="C62" s="21">
        <v>445</v>
      </c>
      <c r="D62" s="21">
        <v>939</v>
      </c>
      <c r="E62" s="3"/>
    </row>
    <row r="63" spans="1:5" x14ac:dyDescent="0.4">
      <c r="A63" s="4" t="s">
        <v>64</v>
      </c>
      <c r="B63" s="21">
        <v>460</v>
      </c>
      <c r="C63" s="21">
        <v>428</v>
      </c>
      <c r="D63" s="21">
        <v>888</v>
      </c>
      <c r="E63" s="3"/>
    </row>
    <row r="64" spans="1:5" x14ac:dyDescent="0.4">
      <c r="A64" s="4" t="s">
        <v>65</v>
      </c>
      <c r="B64" s="21">
        <v>428</v>
      </c>
      <c r="C64" s="21">
        <v>413</v>
      </c>
      <c r="D64" s="21">
        <v>841</v>
      </c>
      <c r="E64" s="3"/>
    </row>
    <row r="65" spans="1:5" x14ac:dyDescent="0.4">
      <c r="A65" s="4" t="s">
        <v>66</v>
      </c>
      <c r="B65" s="21">
        <v>415</v>
      </c>
      <c r="C65" s="21">
        <v>381</v>
      </c>
      <c r="D65" s="21">
        <v>796</v>
      </c>
      <c r="E65" s="3"/>
    </row>
    <row r="66" spans="1:5" x14ac:dyDescent="0.4">
      <c r="A66" s="4" t="s">
        <v>67</v>
      </c>
      <c r="B66" s="21">
        <v>415</v>
      </c>
      <c r="C66" s="21">
        <v>399</v>
      </c>
      <c r="D66" s="21">
        <v>814</v>
      </c>
      <c r="E66" s="3"/>
    </row>
    <row r="67" spans="1:5" x14ac:dyDescent="0.4">
      <c r="A67" s="4" t="s">
        <v>68</v>
      </c>
      <c r="B67" s="21">
        <v>426</v>
      </c>
      <c r="C67" s="21">
        <v>399</v>
      </c>
      <c r="D67" s="21">
        <v>825</v>
      </c>
      <c r="E67" s="3"/>
    </row>
    <row r="68" spans="1:5" x14ac:dyDescent="0.4">
      <c r="A68" s="4" t="s">
        <v>69</v>
      </c>
      <c r="B68" s="21">
        <v>364</v>
      </c>
      <c r="C68" s="21">
        <v>393</v>
      </c>
      <c r="D68" s="21">
        <v>757</v>
      </c>
      <c r="E68" s="3"/>
    </row>
    <row r="69" spans="1:5" x14ac:dyDescent="0.4">
      <c r="A69" s="4" t="s">
        <v>70</v>
      </c>
      <c r="B69" s="21">
        <v>392</v>
      </c>
      <c r="C69" s="21">
        <v>407</v>
      </c>
      <c r="D69" s="21">
        <v>799</v>
      </c>
      <c r="E69" s="3"/>
    </row>
    <row r="70" spans="1:5" x14ac:dyDescent="0.4">
      <c r="A70" s="4" t="s">
        <v>71</v>
      </c>
      <c r="B70" s="21">
        <v>409</v>
      </c>
      <c r="C70" s="21">
        <v>429</v>
      </c>
      <c r="D70" s="21">
        <v>838</v>
      </c>
      <c r="E70" s="3"/>
    </row>
    <row r="71" spans="1:5" x14ac:dyDescent="0.4">
      <c r="A71" s="4" t="s">
        <v>72</v>
      </c>
      <c r="B71" s="21">
        <v>378</v>
      </c>
      <c r="C71" s="21">
        <v>450</v>
      </c>
      <c r="D71" s="21">
        <v>828</v>
      </c>
      <c r="E71" s="3"/>
    </row>
    <row r="72" spans="1:5" x14ac:dyDescent="0.4">
      <c r="A72" s="4" t="s">
        <v>73</v>
      </c>
      <c r="B72" s="21">
        <v>418</v>
      </c>
      <c r="C72" s="21">
        <v>494</v>
      </c>
      <c r="D72" s="21">
        <v>912</v>
      </c>
      <c r="E72" s="3"/>
    </row>
    <row r="73" spans="1:5" x14ac:dyDescent="0.4">
      <c r="A73" s="4" t="s">
        <v>74</v>
      </c>
      <c r="B73" s="21">
        <v>448</v>
      </c>
      <c r="C73" s="21">
        <v>540</v>
      </c>
      <c r="D73" s="21">
        <v>988</v>
      </c>
      <c r="E73" s="3"/>
    </row>
    <row r="74" spans="1:5" x14ac:dyDescent="0.4">
      <c r="A74" s="4" t="s">
        <v>75</v>
      </c>
      <c r="B74" s="21">
        <v>532</v>
      </c>
      <c r="C74" s="21">
        <v>577</v>
      </c>
      <c r="D74" s="21">
        <v>1109</v>
      </c>
      <c r="E74" s="3"/>
    </row>
    <row r="75" spans="1:5" x14ac:dyDescent="0.4">
      <c r="A75" s="4" t="s">
        <v>76</v>
      </c>
      <c r="B75" s="21">
        <v>546</v>
      </c>
      <c r="C75" s="21">
        <v>635</v>
      </c>
      <c r="D75" s="21">
        <v>1181</v>
      </c>
      <c r="E75" s="3"/>
    </row>
    <row r="76" spans="1:5" x14ac:dyDescent="0.4">
      <c r="A76" s="4" t="s">
        <v>77</v>
      </c>
      <c r="B76" s="21">
        <v>622</v>
      </c>
      <c r="C76" s="21">
        <v>756</v>
      </c>
      <c r="D76" s="21">
        <v>1378</v>
      </c>
      <c r="E76" s="3"/>
    </row>
    <row r="77" spans="1:5" x14ac:dyDescent="0.4">
      <c r="A77" s="4" t="s">
        <v>78</v>
      </c>
      <c r="B77" s="21">
        <v>607</v>
      </c>
      <c r="C77" s="21">
        <v>739</v>
      </c>
      <c r="D77" s="21">
        <v>1346</v>
      </c>
      <c r="E77" s="3"/>
    </row>
    <row r="78" spans="1:5" x14ac:dyDescent="0.4">
      <c r="A78" s="4" t="s">
        <v>79</v>
      </c>
      <c r="B78" s="21">
        <v>612</v>
      </c>
      <c r="C78" s="21">
        <v>700</v>
      </c>
      <c r="D78" s="21">
        <v>1312</v>
      </c>
      <c r="E78" s="3"/>
    </row>
    <row r="79" spans="1:5" x14ac:dyDescent="0.4">
      <c r="A79" s="4" t="s">
        <v>80</v>
      </c>
      <c r="B79" s="21">
        <v>323</v>
      </c>
      <c r="C79" s="21">
        <v>435</v>
      </c>
      <c r="D79" s="21">
        <v>758</v>
      </c>
      <c r="E79" s="3"/>
    </row>
    <row r="80" spans="1:5" x14ac:dyDescent="0.4">
      <c r="A80" s="4" t="s">
        <v>81</v>
      </c>
      <c r="B80" s="21">
        <v>368</v>
      </c>
      <c r="C80" s="21">
        <v>500</v>
      </c>
      <c r="D80" s="21">
        <v>868</v>
      </c>
      <c r="E80" s="3"/>
    </row>
    <row r="81" spans="1:5" x14ac:dyDescent="0.4">
      <c r="A81" s="4" t="s">
        <v>82</v>
      </c>
      <c r="B81" s="21">
        <v>466</v>
      </c>
      <c r="C81" s="21">
        <v>595</v>
      </c>
      <c r="D81" s="21">
        <v>1061</v>
      </c>
      <c r="E81" s="3"/>
    </row>
    <row r="82" spans="1:5" x14ac:dyDescent="0.4">
      <c r="A82" s="4" t="s">
        <v>83</v>
      </c>
      <c r="B82" s="21">
        <v>447</v>
      </c>
      <c r="C82" s="21">
        <v>615</v>
      </c>
      <c r="D82" s="21">
        <v>1062</v>
      </c>
      <c r="E82" s="3"/>
    </row>
    <row r="83" spans="1:5" x14ac:dyDescent="0.4">
      <c r="A83" s="4" t="s">
        <v>84</v>
      </c>
      <c r="B83" s="21">
        <v>448</v>
      </c>
      <c r="C83" s="21">
        <v>600</v>
      </c>
      <c r="D83" s="21">
        <v>1048</v>
      </c>
      <c r="E83" s="3"/>
    </row>
    <row r="84" spans="1:5" x14ac:dyDescent="0.4">
      <c r="A84" s="4" t="s">
        <v>85</v>
      </c>
      <c r="B84" s="21">
        <v>425</v>
      </c>
      <c r="C84" s="21">
        <v>537</v>
      </c>
      <c r="D84" s="21">
        <v>962</v>
      </c>
      <c r="E84" s="3"/>
    </row>
    <row r="85" spans="1:5" x14ac:dyDescent="0.4">
      <c r="A85" s="4" t="s">
        <v>86</v>
      </c>
      <c r="B85" s="21">
        <v>339</v>
      </c>
      <c r="C85" s="21">
        <v>457</v>
      </c>
      <c r="D85" s="21">
        <v>796</v>
      </c>
      <c r="E85" s="3"/>
    </row>
    <row r="86" spans="1:5" x14ac:dyDescent="0.4">
      <c r="A86" s="4" t="s">
        <v>87</v>
      </c>
      <c r="B86" s="21">
        <v>274</v>
      </c>
      <c r="C86" s="21">
        <v>326</v>
      </c>
      <c r="D86" s="21">
        <v>600</v>
      </c>
      <c r="E86" s="3"/>
    </row>
    <row r="87" spans="1:5" x14ac:dyDescent="0.4">
      <c r="A87" s="4" t="s">
        <v>88</v>
      </c>
      <c r="B87" s="21">
        <v>244</v>
      </c>
      <c r="C87" s="21">
        <v>358</v>
      </c>
      <c r="D87" s="21">
        <v>602</v>
      </c>
      <c r="E87" s="3"/>
    </row>
    <row r="88" spans="1:5" x14ac:dyDescent="0.4">
      <c r="A88" s="4" t="s">
        <v>89</v>
      </c>
      <c r="B88" s="21">
        <v>231</v>
      </c>
      <c r="C88" s="21">
        <v>306</v>
      </c>
      <c r="D88" s="21">
        <v>537</v>
      </c>
      <c r="E88" s="3"/>
    </row>
    <row r="89" spans="1:5" x14ac:dyDescent="0.4">
      <c r="A89" s="4" t="s">
        <v>90</v>
      </c>
      <c r="B89" s="21">
        <v>232</v>
      </c>
      <c r="C89" s="21">
        <v>282</v>
      </c>
      <c r="D89" s="21">
        <v>514</v>
      </c>
      <c r="E89" s="3"/>
    </row>
    <row r="90" spans="1:5" x14ac:dyDescent="0.4">
      <c r="A90" s="4" t="s">
        <v>91</v>
      </c>
      <c r="B90" s="21">
        <v>151</v>
      </c>
      <c r="C90" s="21">
        <v>251</v>
      </c>
      <c r="D90" s="21">
        <v>402</v>
      </c>
      <c r="E90" s="3"/>
    </row>
    <row r="91" spans="1:5" x14ac:dyDescent="0.4">
      <c r="A91" s="4" t="s">
        <v>92</v>
      </c>
      <c r="B91" s="21">
        <v>99</v>
      </c>
      <c r="C91" s="21">
        <v>234</v>
      </c>
      <c r="D91" s="21">
        <v>333</v>
      </c>
      <c r="E91" s="3"/>
    </row>
    <row r="92" spans="1:5" x14ac:dyDescent="0.4">
      <c r="A92" s="4" t="s">
        <v>93</v>
      </c>
      <c r="B92" s="21">
        <v>91</v>
      </c>
      <c r="C92" s="21">
        <v>195</v>
      </c>
      <c r="D92" s="21">
        <v>286</v>
      </c>
      <c r="E92" s="3"/>
    </row>
    <row r="93" spans="1:5" x14ac:dyDescent="0.4">
      <c r="A93" s="4" t="s">
        <v>94</v>
      </c>
      <c r="B93" s="21">
        <v>80</v>
      </c>
      <c r="C93" s="21">
        <v>146</v>
      </c>
      <c r="D93" s="21">
        <v>226</v>
      </c>
      <c r="E93" s="3"/>
    </row>
    <row r="94" spans="1:5" x14ac:dyDescent="0.4">
      <c r="A94" s="4" t="s">
        <v>95</v>
      </c>
      <c r="B94" s="21">
        <v>58</v>
      </c>
      <c r="C94" s="21">
        <v>135</v>
      </c>
      <c r="D94" s="21">
        <v>193</v>
      </c>
      <c r="E94" s="3"/>
    </row>
    <row r="95" spans="1:5" x14ac:dyDescent="0.4">
      <c r="A95" s="4" t="s">
        <v>96</v>
      </c>
      <c r="B95" s="21">
        <v>31</v>
      </c>
      <c r="C95" s="21">
        <v>98</v>
      </c>
      <c r="D95" s="21">
        <v>129</v>
      </c>
      <c r="E95" s="3"/>
    </row>
    <row r="96" spans="1:5" x14ac:dyDescent="0.4">
      <c r="A96" s="4" t="s">
        <v>97</v>
      </c>
      <c r="B96" s="21">
        <v>30</v>
      </c>
      <c r="C96" s="21">
        <v>104</v>
      </c>
      <c r="D96" s="21">
        <v>134</v>
      </c>
      <c r="E96" s="3"/>
    </row>
    <row r="97" spans="1:6" x14ac:dyDescent="0.4">
      <c r="A97" s="4" t="s">
        <v>98</v>
      </c>
      <c r="B97" s="21">
        <v>22</v>
      </c>
      <c r="C97" s="21">
        <v>56</v>
      </c>
      <c r="D97" s="21">
        <v>78</v>
      </c>
      <c r="E97" s="3"/>
    </row>
    <row r="98" spans="1:6" x14ac:dyDescent="0.4">
      <c r="A98" s="4" t="s">
        <v>99</v>
      </c>
      <c r="B98" s="21">
        <v>14</v>
      </c>
      <c r="C98" s="21">
        <v>59</v>
      </c>
      <c r="D98" s="21">
        <v>73</v>
      </c>
      <c r="E98" s="3"/>
    </row>
    <row r="99" spans="1:6" x14ac:dyDescent="0.4">
      <c r="A99" s="4" t="s">
        <v>100</v>
      </c>
      <c r="B99" s="21">
        <v>11</v>
      </c>
      <c r="C99" s="21">
        <v>33</v>
      </c>
      <c r="D99" s="21">
        <v>44</v>
      </c>
      <c r="E99" s="3"/>
    </row>
    <row r="100" spans="1:6" x14ac:dyDescent="0.4">
      <c r="A100" s="4" t="s">
        <v>101</v>
      </c>
      <c r="B100" s="21">
        <v>6</v>
      </c>
      <c r="C100" s="21">
        <v>27</v>
      </c>
      <c r="D100" s="21">
        <v>33</v>
      </c>
      <c r="E100" s="3"/>
    </row>
    <row r="101" spans="1:6" x14ac:dyDescent="0.4">
      <c r="A101" s="4" t="s">
        <v>102</v>
      </c>
      <c r="B101" s="21">
        <v>3</v>
      </c>
      <c r="C101" s="21">
        <v>24</v>
      </c>
      <c r="D101" s="21">
        <v>27</v>
      </c>
      <c r="E101" s="3"/>
    </row>
    <row r="102" spans="1:6" x14ac:dyDescent="0.4">
      <c r="A102" s="4" t="s">
        <v>103</v>
      </c>
      <c r="B102" s="21">
        <v>0</v>
      </c>
      <c r="C102" s="21">
        <v>16</v>
      </c>
      <c r="D102" s="21">
        <v>16</v>
      </c>
      <c r="E102" s="3"/>
    </row>
    <row r="103" spans="1:6" x14ac:dyDescent="0.4">
      <c r="A103" s="4" t="s">
        <v>104</v>
      </c>
      <c r="B103" s="21">
        <v>3</v>
      </c>
      <c r="C103" s="21">
        <v>19</v>
      </c>
      <c r="D103" s="21">
        <v>22</v>
      </c>
      <c r="E103" s="3"/>
    </row>
    <row r="104" spans="1:6" x14ac:dyDescent="0.4">
      <c r="A104" s="4" t="s">
        <v>105</v>
      </c>
      <c r="B104" s="21">
        <v>0</v>
      </c>
      <c r="C104" s="21">
        <v>8</v>
      </c>
      <c r="D104" s="21">
        <v>8</v>
      </c>
      <c r="E104" s="3"/>
    </row>
    <row r="105" spans="1:6" x14ac:dyDescent="0.4">
      <c r="A105" s="4" t="s">
        <v>106</v>
      </c>
      <c r="B105" s="21">
        <v>2</v>
      </c>
      <c r="C105" s="21">
        <v>10</v>
      </c>
      <c r="D105" s="21">
        <v>12</v>
      </c>
      <c r="E105" s="3"/>
    </row>
    <row r="106" spans="1:6" x14ac:dyDescent="0.4">
      <c r="A106" s="4" t="s">
        <v>107</v>
      </c>
      <c r="B106" s="21">
        <v>0</v>
      </c>
      <c r="C106" s="21">
        <v>0</v>
      </c>
      <c r="D106" s="21">
        <v>0</v>
      </c>
      <c r="E106" s="3"/>
    </row>
    <row r="107" spans="1:6" x14ac:dyDescent="0.4">
      <c r="A107" s="4" t="s">
        <v>108</v>
      </c>
      <c r="B107" s="21">
        <v>0</v>
      </c>
      <c r="C107" s="21">
        <v>1</v>
      </c>
      <c r="D107" s="21">
        <v>1</v>
      </c>
      <c r="E107" s="3"/>
    </row>
    <row r="108" spans="1:6" x14ac:dyDescent="0.4">
      <c r="A108" s="4" t="s">
        <v>109</v>
      </c>
      <c r="B108" s="21">
        <v>0</v>
      </c>
      <c r="C108" s="21">
        <v>0</v>
      </c>
      <c r="D108" s="21">
        <v>0</v>
      </c>
      <c r="E108" s="3"/>
    </row>
    <row r="109" spans="1:6" x14ac:dyDescent="0.4">
      <c r="A109" s="4" t="s">
        <v>127</v>
      </c>
      <c r="B109" s="21">
        <v>0</v>
      </c>
      <c r="C109" s="21">
        <v>0</v>
      </c>
      <c r="D109" s="21">
        <v>0</v>
      </c>
      <c r="E109" s="3"/>
    </row>
    <row r="110" spans="1:6" x14ac:dyDescent="0.4">
      <c r="A110" s="4" t="s">
        <v>110</v>
      </c>
      <c r="B110" s="21">
        <v>0</v>
      </c>
      <c r="C110" s="21">
        <v>1</v>
      </c>
      <c r="D110" s="21">
        <v>1</v>
      </c>
      <c r="E110" s="3"/>
    </row>
    <row r="111" spans="1:6" x14ac:dyDescent="0.4">
      <c r="A111" s="4" t="s">
        <v>111</v>
      </c>
      <c r="B111" s="21">
        <v>0</v>
      </c>
      <c r="C111" s="21">
        <v>0</v>
      </c>
      <c r="D111" s="21">
        <v>0</v>
      </c>
      <c r="E111" s="3"/>
    </row>
    <row r="112" spans="1:6" x14ac:dyDescent="0.4">
      <c r="A112" s="4" t="s">
        <v>112</v>
      </c>
      <c r="B112" s="21">
        <v>0</v>
      </c>
      <c r="C112" s="21">
        <v>0</v>
      </c>
      <c r="D112" s="21">
        <v>0</v>
      </c>
      <c r="E112" s="3"/>
      <c r="F112" s="22"/>
    </row>
    <row r="113" spans="1:6" x14ac:dyDescent="0.4">
      <c r="A113" s="4" t="s">
        <v>113</v>
      </c>
      <c r="B113" s="21">
        <v>0</v>
      </c>
      <c r="C113" s="21">
        <v>0</v>
      </c>
      <c r="D113" s="21">
        <v>0</v>
      </c>
      <c r="E113" s="3"/>
      <c r="F113" s="22"/>
    </row>
    <row r="114" spans="1:6" x14ac:dyDescent="0.4">
      <c r="A114" s="3"/>
      <c r="B114" s="5"/>
      <c r="C114" s="5"/>
      <c r="D114" s="5"/>
      <c r="E114" s="3"/>
    </row>
    <row r="115" spans="1:6" x14ac:dyDescent="0.4">
      <c r="A115" s="9" t="s">
        <v>0</v>
      </c>
      <c r="B115" s="9" t="s">
        <v>1</v>
      </c>
      <c r="C115" s="14" t="s">
        <v>2</v>
      </c>
      <c r="D115" s="4" t="s">
        <v>3</v>
      </c>
      <c r="E115" s="7"/>
    </row>
    <row r="116" spans="1:6" x14ac:dyDescent="0.4">
      <c r="A116" s="9" t="s">
        <v>114</v>
      </c>
      <c r="B116" s="19">
        <f>SUM(B3:B8)</f>
        <v>2195</v>
      </c>
      <c r="C116" s="17">
        <f>SUM(C3:C8)</f>
        <v>2221</v>
      </c>
      <c r="D116" s="15">
        <f>B116+C116</f>
        <v>4416</v>
      </c>
      <c r="E116" s="16"/>
    </row>
    <row r="117" spans="1:6" x14ac:dyDescent="0.4">
      <c r="A117" s="9" t="s">
        <v>115</v>
      </c>
      <c r="B117" s="19">
        <f>SUM(B9:B14)</f>
        <v>2173</v>
      </c>
      <c r="C117" s="19">
        <f>SUM(C9:C14)</f>
        <v>2069</v>
      </c>
      <c r="D117" s="15">
        <f>B117+C117</f>
        <v>4242</v>
      </c>
      <c r="E117" s="16"/>
    </row>
    <row r="118" spans="1:6" x14ac:dyDescent="0.4">
      <c r="A118" s="9" t="s">
        <v>116</v>
      </c>
      <c r="B118" s="19">
        <f>SUM(B15:B17)</f>
        <v>1096</v>
      </c>
      <c r="C118" s="19">
        <f>SUM(C15:C17)</f>
        <v>1073</v>
      </c>
      <c r="D118" s="15">
        <f>B118+C118</f>
        <v>2169</v>
      </c>
      <c r="E118" s="16"/>
    </row>
    <row r="119" spans="1:6" x14ac:dyDescent="0.4">
      <c r="A119" s="9" t="s">
        <v>117</v>
      </c>
      <c r="B119" s="19">
        <f>SUM(B116:B118)</f>
        <v>5464</v>
      </c>
      <c r="C119" s="19">
        <f>SUM(C116:C118)</f>
        <v>5363</v>
      </c>
      <c r="D119" s="19">
        <f>SUM(D116:D118)</f>
        <v>10827</v>
      </c>
      <c r="E119" s="18">
        <f>D119/D135</f>
        <v>0.12516473607546647</v>
      </c>
    </row>
    <row r="120" spans="1:6" x14ac:dyDescent="0.4">
      <c r="A120" s="3"/>
      <c r="B120" s="3"/>
      <c r="C120" s="3"/>
      <c r="D120" s="3"/>
      <c r="E120" s="3"/>
    </row>
    <row r="121" spans="1:6" x14ac:dyDescent="0.4">
      <c r="A121" s="4" t="s">
        <v>0</v>
      </c>
      <c r="B121" s="4" t="s">
        <v>1</v>
      </c>
      <c r="C121" s="4" t="s">
        <v>2</v>
      </c>
      <c r="D121" s="4" t="s">
        <v>3</v>
      </c>
      <c r="E121" s="7"/>
    </row>
    <row r="122" spans="1:6" x14ac:dyDescent="0.4">
      <c r="A122" s="4" t="s">
        <v>118</v>
      </c>
      <c r="B122" s="15">
        <f>SUM(B18:B20)</f>
        <v>1181</v>
      </c>
      <c r="C122" s="15">
        <f>SUM(C18:C20)</f>
        <v>1108</v>
      </c>
      <c r="D122" s="15">
        <f t="shared" ref="D122:D126" si="0">B122+C122</f>
        <v>2289</v>
      </c>
      <c r="E122" s="16"/>
    </row>
    <row r="123" spans="1:6" x14ac:dyDescent="0.4">
      <c r="A123" s="4" t="s">
        <v>119</v>
      </c>
      <c r="B123" s="15">
        <f>SUM(B21:B32)</f>
        <v>5844</v>
      </c>
      <c r="C123" s="15">
        <f>SUM(C21:C32)</f>
        <v>5541</v>
      </c>
      <c r="D123" s="15">
        <f t="shared" si="0"/>
        <v>11385</v>
      </c>
      <c r="E123" s="16"/>
    </row>
    <row r="124" spans="1:6" x14ac:dyDescent="0.4">
      <c r="A124" s="4" t="s">
        <v>120</v>
      </c>
      <c r="B124" s="15">
        <f>SUM(B33:B42)</f>
        <v>5404</v>
      </c>
      <c r="C124" s="15">
        <f>SUM(C33:C42)</f>
        <v>5248</v>
      </c>
      <c r="D124" s="15">
        <f t="shared" si="0"/>
        <v>10652</v>
      </c>
      <c r="E124" s="16"/>
    </row>
    <row r="125" spans="1:6" x14ac:dyDescent="0.4">
      <c r="A125" s="4" t="s">
        <v>121</v>
      </c>
      <c r="B125" s="15">
        <f>SUM(B43:B52)</f>
        <v>6549</v>
      </c>
      <c r="C125" s="15">
        <f>SUM(C43:C52)</f>
        <v>6099</v>
      </c>
      <c r="D125" s="15">
        <f t="shared" si="0"/>
        <v>12648</v>
      </c>
      <c r="E125" s="16"/>
    </row>
    <row r="126" spans="1:6" x14ac:dyDescent="0.4">
      <c r="A126" s="23" t="s">
        <v>122</v>
      </c>
      <c r="B126" s="15">
        <f>SUM(B53:B67)</f>
        <v>8580</v>
      </c>
      <c r="C126" s="15">
        <f>SUM(C53:C67)</f>
        <v>7847</v>
      </c>
      <c r="D126" s="15">
        <f t="shared" si="0"/>
        <v>16427</v>
      </c>
      <c r="E126" s="16"/>
    </row>
    <row r="127" spans="1:6" x14ac:dyDescent="0.4">
      <c r="A127" s="9" t="s">
        <v>123</v>
      </c>
      <c r="B127" s="17">
        <f>SUM(B122:B126)</f>
        <v>27558</v>
      </c>
      <c r="C127" s="17">
        <f>SUM(C122:C126)</f>
        <v>25843</v>
      </c>
      <c r="D127" s="17">
        <f>SUM(D122:D126)</f>
        <v>53401</v>
      </c>
      <c r="E127" s="18">
        <f>D127/D135</f>
        <v>0.61733832743751593</v>
      </c>
    </row>
    <row r="128" spans="1:6" x14ac:dyDescent="0.4">
      <c r="A128" s="3"/>
      <c r="B128" s="3"/>
      <c r="C128" s="3"/>
      <c r="D128" s="3"/>
      <c r="E128" s="3"/>
    </row>
    <row r="129" spans="1:5" x14ac:dyDescent="0.4">
      <c r="A129" s="4" t="s">
        <v>0</v>
      </c>
      <c r="B129" s="4" t="s">
        <v>1</v>
      </c>
      <c r="C129" s="4" t="s">
        <v>2</v>
      </c>
      <c r="D129" s="4" t="s">
        <v>3</v>
      </c>
      <c r="E129" s="7"/>
    </row>
    <row r="130" spans="1:5" x14ac:dyDescent="0.4">
      <c r="A130" s="4" t="s">
        <v>132</v>
      </c>
      <c r="B130" s="6">
        <f>SUM(B68:B77)</f>
        <v>4716</v>
      </c>
      <c r="C130" s="6">
        <f>SUM(C68:C77)</f>
        <v>5420</v>
      </c>
      <c r="D130" s="6">
        <f>SUM(D68:D77)</f>
        <v>10136</v>
      </c>
      <c r="E130" s="16"/>
    </row>
    <row r="131" spans="1:5" x14ac:dyDescent="0.4">
      <c r="A131" s="23" t="s">
        <v>133</v>
      </c>
      <c r="B131" s="6">
        <f>SUM(B78:B113)</f>
        <v>5010</v>
      </c>
      <c r="C131" s="6">
        <f>SUM(C78:C113)</f>
        <v>7128</v>
      </c>
      <c r="D131" s="6">
        <f>SUM(D78:D113)</f>
        <v>12138</v>
      </c>
      <c r="E131" s="16"/>
    </row>
    <row r="132" spans="1:5" x14ac:dyDescent="0.4">
      <c r="A132" s="9" t="s">
        <v>124</v>
      </c>
      <c r="B132" s="11">
        <f>SUM(B130:B131)</f>
        <v>9726</v>
      </c>
      <c r="C132" s="11">
        <f>SUM(C130:C131)</f>
        <v>12548</v>
      </c>
      <c r="D132" s="11">
        <f>SUM(B132:C132)</f>
        <v>22274</v>
      </c>
      <c r="E132" s="18">
        <f>D132/D135</f>
        <v>0.25749693648701766</v>
      </c>
    </row>
    <row r="133" spans="1:5" x14ac:dyDescent="0.4">
      <c r="A133" s="3"/>
      <c r="B133" s="3"/>
      <c r="C133" s="3"/>
      <c r="D133" s="3"/>
      <c r="E133" s="3"/>
    </row>
    <row r="134" spans="1:5" x14ac:dyDescent="0.4">
      <c r="A134" s="28" t="s">
        <v>125</v>
      </c>
      <c r="B134" s="4" t="s">
        <v>1</v>
      </c>
      <c r="C134" s="4" t="s">
        <v>2</v>
      </c>
      <c r="D134" s="4" t="s">
        <v>3</v>
      </c>
      <c r="E134" s="3"/>
    </row>
    <row r="135" spans="1:5" x14ac:dyDescent="0.4">
      <c r="A135" s="29"/>
      <c r="B135" s="15">
        <f>SUM(B3:B113)</f>
        <v>42748</v>
      </c>
      <c r="C135" s="15">
        <f>SUM(C3:C113)</f>
        <v>43754</v>
      </c>
      <c r="D135" s="15">
        <f>B135+C135</f>
        <v>86502</v>
      </c>
      <c r="E135" s="3"/>
    </row>
    <row r="137" spans="1:5" x14ac:dyDescent="0.4">
      <c r="A137" s="1" t="s">
        <v>126</v>
      </c>
    </row>
  </sheetData>
  <mergeCells count="2">
    <mergeCell ref="A1:E1"/>
    <mergeCell ref="A134:A135"/>
  </mergeCells>
  <phoneticPr fontId="20"/>
  <pageMargins left="0.7" right="0.7" top="0.75" bottom="0.75" header="0.3" footer="0.3"/>
  <pageSetup paperSize="9" orientation="portrait" r:id="rId1"/>
  <rowBreaks count="1" manualBreakCount="1"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R4.11</vt:lpstr>
      <vt:lpstr>R4.12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2023-01-06T06:51:00Z</dcterms:modified>
</cp:coreProperties>
</file>