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K0075\経営企画課\01庶務\08_庁内\13_財政課\R6財政\R070127_（財政課：2／6〆）【大阪府公営企業担当：2／10〆切】公営企業に係る経営比較分析表（令和５年度決算）の分析等について（依頼）\水道【経営比較分析表】2023_272248_46_010\"/>
    </mc:Choice>
  </mc:AlternateContent>
  <xr:revisionPtr revIDLastSave="0" documentId="13_ncr:1_{A40CBB4F-7965-4442-8C5C-60D0F2FCAFBA}" xr6:coauthVersionLast="47" xr6:coauthVersionMax="47" xr10:uidLastSave="{00000000-0000-0000-0000-000000000000}"/>
  <workbookProtection workbookAlgorithmName="SHA-512" workbookHashValue="Qvbb7EHz8BU5NBtbxMQBHg8w73kk3HH+GCz499BOKGrL0eXnIXmvPsq2vMVLciIXsuwyLnOU67O22S250N1PzQ==" workbookSaltValue="MQ6/pa45Y25r/jzFQsmqaw==" workbookSpinCount="100000" lockStructure="1"/>
  <bookViews>
    <workbookView xWindow="-28920" yWindow="-471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P6" i="5"/>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E85" i="4"/>
  <c r="BB10" i="4"/>
  <c r="AT10" i="4"/>
  <c r="W10" i="4"/>
  <c r="P10" i="4"/>
  <c r="B10" i="4"/>
  <c r="AL8"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<sst xmlns="http://schemas.openxmlformats.org/spreadsheetml/2006/main" count="228" uniqueCount="113">
  <si>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</si>
  <si>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</si>
  <si>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</si>
  <si>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</si>
  <si>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</si>
  <si>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</si>
  <si>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</si>
  <si>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</si>
  <si>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</si>
  <si>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</si>
  <si>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</si>
  <si>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</si>
  <si>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</si>
  <si>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</si>
  <si>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</si>
  <si>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</si>
  <si>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</si>
  <si>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</si>
  <si>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</si>
  <si>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</si>
  <si>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</si>
  <si>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</si>
  <si>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</si>
  <si>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</si>
  <si>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</si>
  <si>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</si>
  <si>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</si>
  <si>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</si>
  <si>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</si>
  <si>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</si>
  <si>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</si>
  <si>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</si>
  <si>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</si>
  <si>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</si>
  <si>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</si>
  <si>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</si>
  <si>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</si>
  <si>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</si>
  <si>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</si>
  <si>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</si>
  <si>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</si>
  <si>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</si>
  <si>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</si>
  <si>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</si>
  <si>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</si>
  <si>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</si>
  <si>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</si>
  <si>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</si>
  <si>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</si>
  <si>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</si>
  <si>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</si>
  <si>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</si>
  <si>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</si>
  <si>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</si>
  <si>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</si>
  <si>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</si>
  <si>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</si>
  <si>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</si>
  <si>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</si>
  <si>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</si>
  <si>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</si>
  <si>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</si>
  <si>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</si>
  <si>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</si>
  <si>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</si>
  <si>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</si>
  <si>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</si>
  <si>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</si>
  <si>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</si>
  <si>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</si>
  <si>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</si>
  <si>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</si>
  <si>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</si>
  <si>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</si>
  <si>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</si>
  <si>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</si>
  <si>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</si>
  <si>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</si>
  <si>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</si>
  <si>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</si>
  <si>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</si>
  <si>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</si>
  <si>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</si>
  <si>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</si>
  <si>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</si>
  <si>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</si>
  <si>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</si>
  <si>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</si>
  <si>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</si>
  <si>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</si>
  <si>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</si>
  <si>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</si>
  <si>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</si>
  <si>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</si>
  <si>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</si>
  <si>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</si>
  <si>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</si>
  <si>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</si>
  <si>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</si>
  <si>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</si>
  <si>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</si>
  <si>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</si>
  <si>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</si>
  <si>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</si>
  <si>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</si>
  <si>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</si>
  <si>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</si>
  <si>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</si>
  <si>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</si>
  <si>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</si>
  <si>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全国平均を下回っているが、管路経年化率は全国平均及び類似団体平均値を上回っている。これは、昭和40年代後半から昭和50年代にかけて急激に管路整備を行ったことから老朽化も急激に進んでいるためである。経営への影響を考慮し、更新工事に係る費用の平準化を図っていることから、更新工事が老朽化のスピードに追いついていない。
　管路更新率について、更新費用の平準化の影響に加え、漏水事故等が発生した際の被害範囲等を勘案し、平成27年度から基幹管路の更新を重点的に行っている。令和元年度からは、新たに策定した経営戦略に基づき基幹管路に加え、配水支管の更新をしているため、全国平均及び類似団体平均値を上回っている。</t>
    <phoneticPr fontId="4"/>
  </si>
  <si>
    <t>　経常収支比率は前年度より改善しているものの、全国平均を下回っている。給水収益が前年度と同水準となった一方で、電力価格の高騰が落ち着き、動力費が減少したことによる。しかしながら、流動比率は全国平均及び類似団体平均値を上回り、運転資金を確保できている状態であり、経営状況は良好な水準となっている。
　本市の年間総排水量の内訳は、約79％を大阪広域水道企業団からの受水、残り約21％を自己水により賄っている。自己水については深井戸からの取水のため施設の維持費用がかかること、職員の平均年齢が高いため職員給与費が高いこと等の事由により、給水原価は、全国平均及び類似団体平均値を上回っている。加えて、節水型水使用機器の普及等により、有効有収水量及び給水収益が年々減少傾向にあることから、料金回収率についても100％を下回る結果となり、給水収益で賄えていない状況である。全国平均及び類似団体平均値も下回った。
　施設利用率は、配水能力が拡張事業を行っていた時代に設定したものであることに加え、節水等による水需要の減少により低くなっている。
　有収率は、漏水等の無効水量の割合が少ないことにより、全国平均及び類似団体平均値を上回っている。</t>
    <rPh sb="35" eb="39">
      <t>キュウスイシュウエキ</t>
    </rPh>
    <rPh sb="40" eb="43">
      <t>ゼンネンド</t>
    </rPh>
    <rPh sb="44" eb="47">
      <t>ドウスイジュン</t>
    </rPh>
    <rPh sb="51" eb="53">
      <t>イッポウ</t>
    </rPh>
    <rPh sb="55" eb="57">
      <t>デンリョク</t>
    </rPh>
    <rPh sb="63" eb="64">
      <t>オ</t>
    </rPh>
    <rPh sb="65" eb="66">
      <t>ツ</t>
    </rPh>
    <rPh sb="72" eb="74">
      <t>ゲンショウ</t>
    </rPh>
    <rPh sb="363" eb="367">
      <t>キュウスイシュウエキ</t>
    </rPh>
    <rPh sb="368" eb="369">
      <t>マカナ</t>
    </rPh>
    <rPh sb="374" eb="376">
      <t>ジョウキョウ</t>
    </rPh>
    <phoneticPr fontId="4"/>
  </si>
  <si>
    <t>　現状は、累積欠損金が発生しておらず前年度よりも経常収支比率が改善しているが、経営に必要な費用を料金で賄えず、厳しい経営状況であることに変わりない。さらに、施設の老朽化や災害対策のために更新工事の着実な推進が必要であり、今後経営状況は厳しさを増すと予測している。
　今後は業務改善による費用の削減のほか、国からの交付金や企業債、内部留保資金を運用しながら効率的な施設更新を行っていく。
　令和元年度に策定した水道ビジョン及び経営戦略に基づき、基幹管路の耐震化と老朽化が懸念される鋳鉄管を優先して更新・耐震化を進めている。また、水道サービスの安定的な提供のため、水道ビジョン及び経営戦略の見直し作業を行っている。</t>
    <rPh sb="18" eb="21">
      <t>ゼンネンド</t>
    </rPh>
    <rPh sb="24" eb="30">
      <t>ケイジョウシュウシヒリツ</t>
    </rPh>
    <rPh sb="31" eb="33">
      <t>カイゼン</t>
    </rPh>
    <rPh sb="68" eb="69">
      <t>カ</t>
    </rPh>
    <rPh sb="200" eb="20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</si>
</sst>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1.1100000000000001</c:v>
                </c:pt>
                <c:pt idx="1">
                  <c:v>1.42</c:v>
                </c:pt>
                <c:pt idx="2">
                  <c:v>1.29</c:v>
                </c:pt>
                <c:pt idx="3">
                  <c:v>1.56</c:v>
                </c:pt>
                <c:pt idx="4">
                  <c:v>1.1499999999999999</c:v>
                </c:pt>
              </c:numCache>
            </c:numRef>
          </c:val>
          <c:extLst>
            <c:ext xmlns:c16="http://schemas.microsoft.com/office/drawing/2014/chart" uri="{C3380CC4-5D6E-409C-BE32-E72D297353CC}">
              <c16:uniqueId val="{00000000-727B-4B11-A24C-9FFFE62342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27B-4B11-A24C-9FFFE62342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c:v>
                </c:pt>
                <c:pt idx="1">
                  <c:v>48.96</c:v>
                </c:pt>
                <c:pt idx="2">
                  <c:v>48.58</c:v>
                </c:pt>
                <c:pt idx="3">
                  <c:v>47.84</c:v>
                </c:pt>
                <c:pt idx="4">
                  <c:v>47.74</c:v>
                </c:pt>
              </c:numCache>
            </c:numRef>
          </c:val>
          <c:extLst>
            <c:ext xmlns:c16="http://schemas.microsoft.com/office/drawing/2014/chart" uri="{C3380CC4-5D6E-409C-BE32-E72D297353CC}">
              <c16:uniqueId val="{00000000-3157-4EA1-94E5-9CD03BE0F3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3157-4EA1-94E5-9CD03BE0F3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92.48</c:v>
                </c:pt>
                <c:pt idx="1">
                  <c:v>91.98</c:v>
                </c:pt>
                <c:pt idx="2">
                  <c:v>91.64</c:v>
                </c:pt>
                <c:pt idx="3">
                  <c:v>91.48</c:v>
                </c:pt>
                <c:pt idx="4">
                  <c:v>90.82</c:v>
                </c:pt>
              </c:numCache>
            </c:numRef>
          </c:val>
          <c:extLst>
            <c:ext xmlns:c16="http://schemas.microsoft.com/office/drawing/2014/chart" uri="{C3380CC4-5D6E-409C-BE32-E72D297353CC}">
              <c16:uniqueId val="{00000000-D007-4B66-822B-4B998A20FC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D007-4B66-822B-4B998A20FC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112.95</c:v>
                </c:pt>
                <c:pt idx="1">
                  <c:v>112.11</c:v>
                </c:pt>
                <c:pt idx="2">
                  <c:v>107.95</c:v>
                </c:pt>
                <c:pt idx="3">
                  <c:v>103.46</c:v>
                </c:pt>
                <c:pt idx="4">
                  <c:v>105.86</c:v>
                </c:pt>
              </c:numCache>
            </c:numRef>
          </c:val>
          <c:extLst>
            <c:ext xmlns:c16="http://schemas.microsoft.com/office/drawing/2014/chart" uri="{C3380CC4-5D6E-409C-BE32-E72D297353CC}">
              <c16:uniqueId val="{00000000-7D03-4088-9D2F-E47F8F263A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D03-4088-9D2F-E47F8F263A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52.75</c:v>
                </c:pt>
                <c:pt idx="1">
                  <c:v>51.95</c:v>
                </c:pt>
                <c:pt idx="2">
                  <c:v>50.28</c:v>
                </c:pt>
                <c:pt idx="3">
                  <c:v>49.75</c:v>
                </c:pt>
                <c:pt idx="4">
                  <c:v>49.71</c:v>
                </c:pt>
              </c:numCache>
            </c:numRef>
          </c:val>
          <c:extLst>
            <c:ext xmlns:c16="http://schemas.microsoft.com/office/drawing/2014/chart" uri="{C3380CC4-5D6E-409C-BE32-E72D297353CC}">
              <c16:uniqueId val="{00000000-36E6-4770-90FF-99DB10E5BD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6E6-4770-90FF-99DB10E5BD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45.04</c:v>
                </c:pt>
                <c:pt idx="1">
                  <c:v>46.09</c:v>
                </c:pt>
                <c:pt idx="2">
                  <c:v>47.76</c:v>
                </c:pt>
                <c:pt idx="3">
                  <c:v>48.96</c:v>
                </c:pt>
                <c:pt idx="4">
                  <c:v>50.24</c:v>
                </c:pt>
              </c:numCache>
            </c:numRef>
          </c:val>
          <c:extLst>
            <c:ext xmlns:c16="http://schemas.microsoft.com/office/drawing/2014/chart" uri="{C3380CC4-5D6E-409C-BE32-E72D297353CC}">
              <c16:uniqueId val="{00000000-F4E6-4C16-8894-FB833AA221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F4E6-4C16-8894-FB833AA221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E2-467C-A6AA-AEEB36F194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5E2-467C-A6AA-AEEB36F194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513.33000000000004</c:v>
                </c:pt>
                <c:pt idx="1">
                  <c:v>462.89</c:v>
                </c:pt>
                <c:pt idx="2">
                  <c:v>487</c:v>
                </c:pt>
                <c:pt idx="3">
                  <c:v>513.77</c:v>
                </c:pt>
                <c:pt idx="4">
                  <c:v>392.83</c:v>
                </c:pt>
              </c:numCache>
            </c:numRef>
          </c:val>
          <c:extLst>
            <c:ext xmlns:c16="http://schemas.microsoft.com/office/drawing/2014/chart" uri="{C3380CC4-5D6E-409C-BE32-E72D297353CC}">
              <c16:uniqueId val="{00000000-39A4-48BC-8357-2A1721ACDC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39A4-48BC-8357-2A1721ACDC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205.82</c:v>
                </c:pt>
                <c:pt idx="1">
                  <c:v>238.59</c:v>
                </c:pt>
                <c:pt idx="2">
                  <c:v>251.86</c:v>
                </c:pt>
                <c:pt idx="3">
                  <c:v>264.12</c:v>
                </c:pt>
                <c:pt idx="4">
                  <c:v>273.85000000000002</c:v>
                </c:pt>
              </c:numCache>
            </c:numRef>
          </c:val>
          <c:extLst>
            <c:ext xmlns:c16="http://schemas.microsoft.com/office/drawing/2014/chart" uri="{C3380CC4-5D6E-409C-BE32-E72D297353CC}">
              <c16:uniqueId val="{00000000-C3B2-4EEF-A5A8-0CDBB2B6EB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3B2-4EEF-A5A8-0CDBB2B6EB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102.7</c:v>
                </c:pt>
                <c:pt idx="1">
                  <c:v>100.01</c:v>
                </c:pt>
                <c:pt idx="2">
                  <c:v>100.35</c:v>
                </c:pt>
                <c:pt idx="3">
                  <c:v>95.8</c:v>
                </c:pt>
                <c:pt idx="4">
                  <c:v>96.48</c:v>
                </c:pt>
              </c:numCache>
            </c:numRef>
          </c:val>
          <c:extLst>
            <c:ext xmlns:c16="http://schemas.microsoft.com/office/drawing/2014/chart" uri="{C3380CC4-5D6E-409C-BE32-E72D297353CC}">
              <c16:uniqueId val="{00000000-82E0-4FFA-9B75-52266C6FBA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82E0-4FFA-9B75-52266C6FBA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184.4</c:v>
                </c:pt>
                <c:pt idx="1">
                  <c:v>176.83</c:v>
                </c:pt>
                <c:pt idx="2">
                  <c:v>184.15</c:v>
                </c:pt>
                <c:pt idx="3">
                  <c:v>192.93</c:v>
                </c:pt>
                <c:pt idx="4">
                  <c:v>192.7</c:v>
                </c:pt>
              </c:numCache>
            </c:numRef>
          </c:val>
          <c:extLst>
            <c:ext xmlns:c16="http://schemas.microsoft.com/office/drawing/2014/chart" uri="{C3380CC4-5D6E-409C-BE32-E72D297353CC}">
              <c16:uniqueId val="{00000000-7113-4C0A-BDAB-EAB73F3C1F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7113-4C0A-BDAB-EAB73F3C1F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3" zoomScale="70" zoomScaleNormal="70" workbookViewId="0">
      <selection activeCell="CC80" sqref="CC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大阪府　摂津市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86351</v>
      </c>
      <c r="AM8" s="44"/>
      <c r="AN8" s="44"/>
      <c r="AO8" s="44"/>
      <c r="AP8" s="44"/>
      <c r="AQ8" s="44"/>
      <c r="AR8" s="44"/>
      <c r="AS8" s="44"/>
      <c r="AT8" s="45">
        <f>データ!$S$6</f>
        <v>14.87</v>
      </c>
      <c r="AU8" s="46"/>
      <c r="AV8" s="46"/>
      <c r="AW8" s="46"/>
      <c r="AX8" s="46"/>
      <c r="AY8" s="46"/>
      <c r="AZ8" s="46"/>
      <c r="BA8" s="46"/>
      <c r="BB8" s="47">
        <f>データ!$T$6</f>
        <v>5807.06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65.25</v>
      </c>
      <c r="J10" s="46"/>
      <c r="K10" s="46"/>
      <c r="L10" s="46"/>
      <c r="M10" s="46"/>
      <c r="N10" s="46"/>
      <c r="O10" s="80"/>
      <c r="P10" s="47">
        <f>データ!$P$6</f>
        <v>100</v>
      </c>
      <c r="Q10" s="47"/>
      <c r="R10" s="47"/>
      <c r="S10" s="47"/>
      <c r="T10" s="47"/>
      <c r="U10" s="47"/>
      <c r="V10" s="47"/>
      <c r="W10" s="44">
        <f>データ!$Q$6</f>
        <v>2778</v>
      </c>
      <c r="X10" s="44"/>
      <c r="Y10" s="44"/>
      <c r="Z10" s="44"/>
      <c r="AA10" s="44"/>
      <c r="AB10" s="44"/>
      <c r="AC10" s="44"/>
      <c r="AD10" s="2"/>
      <c r="AE10" s="2"/>
      <c r="AF10" s="2"/>
      <c r="AG10" s="2"/>
      <c r="AH10" s="2"/>
      <c r="AI10" s="2"/>
      <c r="AJ10" s="2"/>
      <c r="AK10" s="2"/>
      <c r="AL10" s="44">
        <f>データ!$U$6</f>
        <v>86346</v>
      </c>
      <c r="AM10" s="44"/>
      <c r="AN10" s="44"/>
      <c r="AO10" s="44"/>
      <c r="AP10" s="44"/>
      <c r="AQ10" s="44"/>
      <c r="AR10" s="44"/>
      <c r="AS10" s="44"/>
      <c r="AT10" s="45">
        <f>データ!$V$6</f>
        <v>14.87</v>
      </c>
      <c r="AU10" s="46"/>
      <c r="AV10" s="46"/>
      <c r="AW10" s="46"/>
      <c r="AX10" s="46"/>
      <c r="AY10" s="46"/>
      <c r="AZ10" s="46"/>
      <c r="BA10" s="46"/>
      <c r="BB10" s="47">
        <f>データ!$W$6</f>
        <v>5806.72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qaNrSDVNpgSPcOZ+YSF7FwqEriIirvKFV/j8KIdKjWda6PPOSJZv1Rc0nk72A/ZNJgQHUNUyeKcznji7TPXg==" saltValue="PpgKO+5M2iXnCIIxy4CB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272248</v>
      </c>
      <c r="D6" s="20">
        <f t="shared" si="3"/>
        <v>46</v>
      </c>
      <c r="E6" s="20">
        <f t="shared" si="3"/>
        <v>1</v>
      </c>
      <c r="F6" s="20">
        <f t="shared" si="3"/>
        <v>0</v>
      </c>
      <c r="G6" s="20">
        <f t="shared" si="3"/>
        <v>1</v>
      </c>
      <c r="H6" s="20" t="str">
        <f t="shared" si="3"/>
        <v>大阪府　摂津市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65.25</v>
      </c>
      <c r="P6" s="21">
        <f t="shared" si="3"/>
        <v>100</v>
      </c>
      <c r="Q6" s="21">
        <f t="shared" si="3"/>
        <v>2778</v>
      </c>
      <c r="R6" s="21">
        <f t="shared" si="3"/>
        <v>86351</v>
      </c>
      <c r="S6" s="21">
        <f t="shared" si="3"/>
        <v>14.87</v>
      </c>
      <c r="T6" s="21">
        <f t="shared" si="3"/>
        <v>5807.06</v>
      </c>
      <c r="U6" s="21">
        <f t="shared" si="3"/>
        <v>86346</v>
      </c>
      <c r="V6" s="21">
        <f t="shared" si="3"/>
        <v>14.87</v>
      </c>
      <c r="W6" s="21">
        <f t="shared" si="3"/>
        <v>5806.72</v>
      </c>
      <c r="X6" s="22">
        <f>IF(X7="",NA(),X7)</f>
        <v>112.95</v>
      </c>
      <c r="Y6" s="22">
        <f t="shared" ref="Y6:AG6" si="4">IF(Y7="",NA(),Y7)</f>
        <v>112.11</v>
      </c>
      <c r="Z6" s="22">
        <f t="shared" si="4"/>
        <v>107.95</v>
      </c>
      <c r="AA6" s="22">
        <f t="shared" si="4"/>
        <v>103.46</v>
      </c>
      <c r="AB6" s="22">
        <f t="shared" si="4"/>
        <v>105.86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513.33000000000004</v>
      </c>
      <c r="AU6" s="22">
        <f t="shared" ref="AU6:BC6" si="6">IF(AU7="",NA(),AU7)</f>
        <v>462.89</v>
      </c>
      <c r="AV6" s="22">
        <f t="shared" si="6"/>
        <v>487</v>
      </c>
      <c r="AW6" s="22">
        <f t="shared" si="6"/>
        <v>513.77</v>
      </c>
      <c r="AX6" s="22">
        <f t="shared" si="6"/>
        <v>392.83</v>
      </c>
      <c r="AY6" s="22">
        <f t="shared" si="6"/>
        <v>360.86</v>
      </c>
      <c r="AZ6" s="22">
        <f t="shared" si="6"/>
        <v>350.79</v>
      </c>
      <c r="BA6" s="22">
        <f t="shared" si="6"/>
        <v>354.57</v>
      </c>
      <c r="BB6" s="22">
        <f t="shared" si="6"/>
        <v>357.74</v>
      </c>
      <c r="BC6" s="22">
        <f t="shared" si="6"/>
        <v>344.88</v>
      </c>
      <c r="BD6" s="21" t="str">
        <f>IF(BD7="","",IF(BD7="-","【-】","【"&amp;SUBSTITUTE(TEXT(BD7,"#,##0.00"),"-","△")&amp;"】"))</f>
        <v>【243.36】</v>
      </c>
      <c r="BE6" s="22">
        <f>IF(BE7="",NA(),BE7)</f>
        <v>205.82</v>
      </c>
      <c r="BF6" s="22">
        <f t="shared" ref="BF6:BN6" si="7">IF(BF7="",NA(),BF7)</f>
        <v>238.59</v>
      </c>
      <c r="BG6" s="22">
        <f t="shared" si="7"/>
        <v>251.86</v>
      </c>
      <c r="BH6" s="22">
        <f t="shared" si="7"/>
        <v>264.12</v>
      </c>
      <c r="BI6" s="22">
        <f t="shared" si="7"/>
        <v>273.85000000000002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102.7</v>
      </c>
      <c r="BQ6" s="22">
        <f t="shared" ref="BQ6:BY6" si="8">IF(BQ7="",NA(),BQ7)</f>
        <v>100.01</v>
      </c>
      <c r="BR6" s="22">
        <f t="shared" si="8"/>
        <v>100.35</v>
      </c>
      <c r="BS6" s="22">
        <f t="shared" si="8"/>
        <v>95.8</v>
      </c>
      <c r="BT6" s="22">
        <f t="shared" si="8"/>
        <v>96.48</v>
      </c>
      <c r="BU6" s="22">
        <f t="shared" si="8"/>
        <v>103.32</v>
      </c>
      <c r="BV6" s="22">
        <f t="shared" si="8"/>
        <v>100.85</v>
      </c>
      <c r="BW6" s="22">
        <f t="shared" si="8"/>
        <v>103.79</v>
      </c>
      <c r="BX6" s="22">
        <f t="shared" si="8"/>
        <v>98.3</v>
      </c>
      <c r="BY6" s="22">
        <f t="shared" si="8"/>
        <v>98.89</v>
      </c>
      <c r="BZ6" s="21" t="str">
        <f>IF(BZ7="","",IF(BZ7="-","【-】","【"&amp;SUBSTITUTE(TEXT(BZ7,"#,##0.00"),"-","△")&amp;"】"))</f>
        <v>【97.82】</v>
      </c>
      <c r="CA6" s="22">
        <f>IF(CA7="",NA(),CA7)</f>
        <v>184.4</v>
      </c>
      <c r="CB6" s="22">
        <f t="shared" ref="CB6:CJ6" si="9">IF(CB7="",NA(),CB7)</f>
        <v>176.83</v>
      </c>
      <c r="CC6" s="22">
        <f t="shared" si="9"/>
        <v>184.15</v>
      </c>
      <c r="CD6" s="22">
        <f t="shared" si="9"/>
        <v>192.93</v>
      </c>
      <c r="CE6" s="22">
        <f t="shared" si="9"/>
        <v>192.7</v>
      </c>
      <c r="CF6" s="22">
        <f t="shared" si="9"/>
        <v>168.56</v>
      </c>
      <c r="CG6" s="22">
        <f t="shared" si="9"/>
        <v>167.1</v>
      </c>
      <c r="CH6" s="22">
        <f t="shared" si="9"/>
        <v>167.86</v>
      </c>
      <c r="CI6" s="22">
        <f t="shared" si="9"/>
        <v>173.68</v>
      </c>
      <c r="CJ6" s="22">
        <f t="shared" si="9"/>
        <v>174.52</v>
      </c>
      <c r="CK6" s="21" t="str">
        <f>IF(CK7="","",IF(CK7="-","【-】","【"&amp;SUBSTITUTE(TEXT(CK7,"#,##0.00"),"-","△")&amp;"】"))</f>
        <v>【177.56】</v>
      </c>
      <c r="CL6" s="22">
        <f>IF(CL7="",NA(),CL7)</f>
        <v>48</v>
      </c>
      <c r="CM6" s="22">
        <f t="shared" ref="CM6:CU6" si="10">IF(CM7="",NA(),CM7)</f>
        <v>48.96</v>
      </c>
      <c r="CN6" s="22">
        <f t="shared" si="10"/>
        <v>48.58</v>
      </c>
      <c r="CO6" s="22">
        <f t="shared" si="10"/>
        <v>47.84</v>
      </c>
      <c r="CP6" s="22">
        <f t="shared" si="10"/>
        <v>47.74</v>
      </c>
      <c r="CQ6" s="22">
        <f t="shared" si="10"/>
        <v>59.51</v>
      </c>
      <c r="CR6" s="22">
        <f t="shared" si="10"/>
        <v>59.91</v>
      </c>
      <c r="CS6" s="22">
        <f t="shared" si="10"/>
        <v>59.4</v>
      </c>
      <c r="CT6" s="22">
        <f t="shared" si="10"/>
        <v>59.24</v>
      </c>
      <c r="CU6" s="22">
        <f t="shared" si="10"/>
        <v>58.77</v>
      </c>
      <c r="CV6" s="21" t="str">
        <f>IF(CV7="","",IF(CV7="-","【-】","【"&amp;SUBSTITUTE(TEXT(CV7,"#,##0.00"),"-","△")&amp;"】"))</f>
        <v>【59.81】</v>
      </c>
      <c r="CW6" s="22">
        <f>IF(CW7="",NA(),CW7)</f>
        <v>92.48</v>
      </c>
      <c r="CX6" s="22">
        <f t="shared" ref="CX6:DF6" si="11">IF(CX7="",NA(),CX7)</f>
        <v>91.98</v>
      </c>
      <c r="CY6" s="22">
        <f t="shared" si="11"/>
        <v>91.64</v>
      </c>
      <c r="CZ6" s="22">
        <f t="shared" si="11"/>
        <v>91.48</v>
      </c>
      <c r="DA6" s="22">
        <f t="shared" si="11"/>
        <v>90.82</v>
      </c>
      <c r="DB6" s="22">
        <f t="shared" si="11"/>
        <v>87.08</v>
      </c>
      <c r="DC6" s="22">
        <f t="shared" si="11"/>
        <v>87.26</v>
      </c>
      <c r="DD6" s="22">
        <f t="shared" si="11"/>
        <v>87.57</v>
      </c>
      <c r="DE6" s="22">
        <f t="shared" si="11"/>
        <v>87.26</v>
      </c>
      <c r="DF6" s="22">
        <f t="shared" si="11"/>
        <v>86.95</v>
      </c>
      <c r="DG6" s="21" t="str">
        <f>IF(DG7="","",IF(DG7="-","【-】","【"&amp;SUBSTITUTE(TEXT(DG7,"#,##0.00"),"-","△")&amp;"】"))</f>
        <v>【89.42】</v>
      </c>
      <c r="DH6" s="22">
        <f>IF(DH7="",NA(),DH7)</f>
        <v>52.75</v>
      </c>
      <c r="DI6" s="22">
        <f t="shared" ref="DI6:DQ6" si="12">IF(DI7="",NA(),DI7)</f>
        <v>51.95</v>
      </c>
      <c r="DJ6" s="22">
        <f t="shared" si="12"/>
        <v>50.28</v>
      </c>
      <c r="DK6" s="22">
        <f t="shared" si="12"/>
        <v>49.75</v>
      </c>
      <c r="DL6" s="22">
        <f t="shared" si="12"/>
        <v>49.71</v>
      </c>
      <c r="DM6" s="22">
        <f t="shared" si="12"/>
        <v>48.55</v>
      </c>
      <c r="DN6" s="22">
        <f t="shared" si="12"/>
        <v>49.2</v>
      </c>
      <c r="DO6" s="22">
        <f t="shared" si="12"/>
        <v>50.01</v>
      </c>
      <c r="DP6" s="22">
        <f t="shared" si="12"/>
        <v>50.99</v>
      </c>
      <c r="DQ6" s="22">
        <f t="shared" si="12"/>
        <v>51.79</v>
      </c>
      <c r="DR6" s="21" t="str">
        <f>IF(DR7="","",IF(DR7="-","【-】","【"&amp;SUBSTITUTE(TEXT(DR7,"#,##0.00"),"-","△")&amp;"】"))</f>
        <v>【52.02】</v>
      </c>
      <c r="DS6" s="22">
        <f>IF(DS7="",NA(),DS7)</f>
        <v>45.04</v>
      </c>
      <c r="DT6" s="22">
        <f t="shared" ref="DT6:EB6" si="13">IF(DT7="",NA(),DT7)</f>
        <v>46.09</v>
      </c>
      <c r="DU6" s="22">
        <f t="shared" si="13"/>
        <v>47.76</v>
      </c>
      <c r="DV6" s="22">
        <f t="shared" si="13"/>
        <v>48.96</v>
      </c>
      <c r="DW6" s="22">
        <f t="shared" si="13"/>
        <v>50.24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1.1100000000000001</v>
      </c>
      <c r="EE6" s="22">
        <f t="shared" ref="EE6:EM6" si="14">IF(EE7="",NA(),EE7)</f>
        <v>1.42</v>
      </c>
      <c r="EF6" s="22">
        <f t="shared" si="14"/>
        <v>1.29</v>
      </c>
      <c r="EG6" s="22">
        <f t="shared" si="14"/>
        <v>1.56</v>
      </c>
      <c r="EH6" s="22">
        <f t="shared" si="14"/>
        <v>1.1499999999999999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272248</v>
      </c>
      <c r="D7" s="24">
        <v>46</v>
      </c>
      <c r="E7" s="24">
        <v>1</v>
      </c>
      <c r="F7" s="24">
        <v>0</v>
      </c>
      <c r="G7" s="24">
        <v>1</v>
      </c>
      <c r="H7" s="24" t="s">
        <v>93</v>
      </c>
      <c r="I7" s="24" t="s">
        <v>94</v>
      </c>
      <c r="J7" s="24" t="s">
        <v>95</v>
      </c>
      <c r="K7" s="24" t="s">
        <v>96</v>
      </c>
      <c r="L7" s="24" t="s">
        <v>97</v>
      </c>
      <c r="M7" s="24" t="s">
        <v>98</v>
      </c>
      <c r="N7" s="25" t="s">
        <v>99</v>
      </c>
      <c r="O7" s="25">
        <v>65.25</v>
      </c>
      <c r="P7" s="25">
        <v>100</v>
      </c>
      <c r="Q7" s="25">
        <v>2778</v>
      </c>
      <c r="R7" s="25">
        <v>86351</v>
      </c>
      <c r="S7" s="25">
        <v>14.87</v>
      </c>
      <c r="T7" s="25">
        <v>5807.06</v>
      </c>
      <c r="U7" s="25">
        <v>86346</v>
      </c>
      <c r="V7" s="25">
        <v>14.87</v>
      </c>
      <c r="W7" s="25">
        <v>5806.72</v>
      </c>
      <c r="X7" s="25">
        <v>112.95</v>
      </c>
      <c r="Y7" s="25">
        <v>112.11</v>
      </c>
      <c r="Z7" s="25">
        <v>107.95</v>
      </c>
      <c r="AA7" s="25">
        <v>103.46</v>
      </c>
      <c r="AB7" s="25">
        <v>105.86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513.33000000000004</v>
      </c>
      <c r="AU7" s="25">
        <v>462.89</v>
      </c>
      <c r="AV7" s="25">
        <v>487</v>
      </c>
      <c r="AW7" s="25">
        <v>513.77</v>
      </c>
      <c r="AX7" s="25">
        <v>392.83</v>
      </c>
      <c r="AY7" s="25">
        <v>360.86</v>
      </c>
      <c r="AZ7" s="25">
        <v>350.79</v>
      </c>
      <c r="BA7" s="25">
        <v>354.57</v>
      </c>
      <c r="BB7" s="25">
        <v>357.74</v>
      </c>
      <c r="BC7" s="25">
        <v>344.88</v>
      </c>
      <c r="BD7" s="25">
        <v>243.36</v>
      </c>
      <c r="BE7" s="25">
        <v>205.82</v>
      </c>
      <c r="BF7" s="25">
        <v>238.59</v>
      </c>
      <c r="BG7" s="25">
        <v>251.86</v>
      </c>
      <c r="BH7" s="25">
        <v>264.12</v>
      </c>
      <c r="BI7" s="25">
        <v>273.85000000000002</v>
      </c>
      <c r="BJ7" s="25">
        <v>309.27999999999997</v>
      </c>
      <c r="BK7" s="25">
        <v>322.92</v>
      </c>
      <c r="BL7" s="25">
        <v>303.45999999999998</v>
      </c>
      <c r="BM7" s="25">
        <v>307.27999999999997</v>
      </c>
      <c r="BN7" s="25">
        <v>304.02</v>
      </c>
      <c r="BO7" s="25">
        <v>265.93</v>
      </c>
      <c r="BP7" s="25">
        <v>102.7</v>
      </c>
      <c r="BQ7" s="25">
        <v>100.01</v>
      </c>
      <c r="BR7" s="25">
        <v>100.35</v>
      </c>
      <c r="BS7" s="25">
        <v>95.8</v>
      </c>
      <c r="BT7" s="25">
        <v>96.48</v>
      </c>
      <c r="BU7" s="25">
        <v>103.32</v>
      </c>
      <c r="BV7" s="25">
        <v>100.85</v>
      </c>
      <c r="BW7" s="25">
        <v>103.79</v>
      </c>
      <c r="BX7" s="25">
        <v>98.3</v>
      </c>
      <c r="BY7" s="25">
        <v>98.89</v>
      </c>
      <c r="BZ7" s="25">
        <v>97.82</v>
      </c>
      <c r="CA7" s="25">
        <v>184.4</v>
      </c>
      <c r="CB7" s="25">
        <v>176.83</v>
      </c>
      <c r="CC7" s="25">
        <v>184.15</v>
      </c>
      <c r="CD7" s="25">
        <v>192.93</v>
      </c>
      <c r="CE7" s="25">
        <v>192.7</v>
      </c>
      <c r="CF7" s="25">
        <v>168.56</v>
      </c>
      <c r="CG7" s="25">
        <v>167.1</v>
      </c>
      <c r="CH7" s="25">
        <v>167.86</v>
      </c>
      <c r="CI7" s="25">
        <v>173.68</v>
      </c>
      <c r="CJ7" s="25">
        <v>174.52</v>
      </c>
      <c r="CK7" s="25">
        <v>177.56</v>
      </c>
      <c r="CL7" s="25">
        <v>48</v>
      </c>
      <c r="CM7" s="25">
        <v>48.96</v>
      </c>
      <c r="CN7" s="25">
        <v>48.58</v>
      </c>
      <c r="CO7" s="25">
        <v>47.84</v>
      </c>
      <c r="CP7" s="25">
        <v>47.74</v>
      </c>
      <c r="CQ7" s="25">
        <v>59.51</v>
      </c>
      <c r="CR7" s="25">
        <v>59.91</v>
      </c>
      <c r="CS7" s="25">
        <v>59.4</v>
      </c>
      <c r="CT7" s="25">
        <v>59.24</v>
      </c>
      <c r="CU7" s="25">
        <v>58.77</v>
      </c>
      <c r="CV7" s="25">
        <v>59.81</v>
      </c>
      <c r="CW7" s="25">
        <v>92.48</v>
      </c>
      <c r="CX7" s="25">
        <v>91.98</v>
      </c>
      <c r="CY7" s="25">
        <v>91.64</v>
      </c>
      <c r="CZ7" s="25">
        <v>91.48</v>
      </c>
      <c r="DA7" s="25">
        <v>90.82</v>
      </c>
      <c r="DB7" s="25">
        <v>87.08</v>
      </c>
      <c r="DC7" s="25">
        <v>87.26</v>
      </c>
      <c r="DD7" s="25">
        <v>87.57</v>
      </c>
      <c r="DE7" s="25">
        <v>87.26</v>
      </c>
      <c r="DF7" s="25">
        <v>86.95</v>
      </c>
      <c r="DG7" s="25">
        <v>89.42</v>
      </c>
      <c r="DH7" s="25">
        <v>52.75</v>
      </c>
      <c r="DI7" s="25">
        <v>51.95</v>
      </c>
      <c r="DJ7" s="25">
        <v>50.28</v>
      </c>
      <c r="DK7" s="25">
        <v>49.75</v>
      </c>
      <c r="DL7" s="25">
        <v>49.71</v>
      </c>
      <c r="DM7" s="25">
        <v>48.55</v>
      </c>
      <c r="DN7" s="25">
        <v>49.2</v>
      </c>
      <c r="DO7" s="25">
        <v>50.01</v>
      </c>
      <c r="DP7" s="25">
        <v>50.99</v>
      </c>
      <c r="DQ7" s="25">
        <v>51.79</v>
      </c>
      <c r="DR7" s="25">
        <v>52.02</v>
      </c>
      <c r="DS7" s="25">
        <v>45.04</v>
      </c>
      <c r="DT7" s="25">
        <v>46.09</v>
      </c>
      <c r="DU7" s="25">
        <v>47.76</v>
      </c>
      <c r="DV7" s="25">
        <v>48.96</v>
      </c>
      <c r="DW7" s="25">
        <v>50.24</v>
      </c>
      <c r="DX7" s="25">
        <v>17.11</v>
      </c>
      <c r="DY7" s="25">
        <v>18.329999999999998</v>
      </c>
      <c r="DZ7" s="25">
        <v>20.27</v>
      </c>
      <c r="EA7" s="25">
        <v>21.69</v>
      </c>
      <c r="EB7" s="25">
        <v>23.19</v>
      </c>
      <c r="EC7" s="25">
        <v>25.37</v>
      </c>
      <c r="ED7" s="25">
        <v>1.1100000000000001</v>
      </c>
      <c r="EE7" s="25">
        <v>1.42</v>
      </c>
      <c r="EF7" s="25">
        <v>1.29</v>
      </c>
      <c r="EG7" s="25">
        <v>1.56</v>
      </c>
      <c r="EH7" s="25">
        <v>1.1499999999999999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2025-02-07T00:58:22Z</cp:lastPrinted>
  <dcterms:created xsi:type="dcterms:W3CDTF">2025-01-24T06:51:51Z</dcterms:created>
  <dcterms:modified xsi:type="dcterms:W3CDTF">2025-02-07T01:05:26Z</dcterms:modified>
  <cp:category/>
</cp:coreProperties>
</file>