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K0075\経営企画課\06決算統計(上水）\R3\経営比較分析表\提出\"/>
    </mc:Choice>
  </mc:AlternateContent>
  <workbookProtection workbookAlgorithmName="SHA-512" workbookHashValue="5torZc0fPitsHQxaC8irCVXTl1kqgbVT4xjMt/npZiuIoWg6ELIcVnTg+Aw9SPt5zYJhBSt6BwxeQlq71Ba7Ag==" workbookSaltValue="G74g60P+HTQJ4eo7XWtYc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<sst xmlns="http://schemas.openxmlformats.org/spreadsheetml/2006/main" count="228" uniqueCount="114">
  <si>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</si>
  <si>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</si>
  <si>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</si>
  <si>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</si>
  <si>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</si>
  <si>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</si>
  <si>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</si>
  <si>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</si>
  <si>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</si>
  <si>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</si>
  <si>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</si>
  <si>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</si>
  <si>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</si>
  <si>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</si>
  <si>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</si>
  <si>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</si>
  <si>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</si>
  <si>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</si>
  <si>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</si>
  <si>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</si>
  <si>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</si>
  <si>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</si>
  <si>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</si>
  <si>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</si>
  <si>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</si>
  <si>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</si>
  <si>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</si>
  <si>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</si>
  <si>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</si>
  <si>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</si>
  <si>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</si>
  <si>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</si>
  <si>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</si>
  <si>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</si>
  <si>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</si>
  <si>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</si>
  <si>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</si>
  <si>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</si>
  <si>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</si>
  <si>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</si>
  <si>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</si>
  <si>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</si>
  <si>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</si>
  <si>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</si>
  <si>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</si>
  <si>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</si>
  <si>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</si>
  <si>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</si>
  <si>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</si>
  <si>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</si>
  <si>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</si>
  <si>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</si>
  <si>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</si>
  <si>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</si>
  <si>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</si>
  <si>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</si>
  <si>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</si>
  <si>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</si>
  <si>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</si>
  <si>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</si>
  <si>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</si>
  <si>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</si>
  <si>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</si>
  <si>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</si>
  <si>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</si>
  <si>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</si>
  <si>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</si>
  <si>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</si>
  <si>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</si>
  <si>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</si>
  <si>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</si>
  <si>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</si>
  <si>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</si>
  <si>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</si>
  <si>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</si>
  <si>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</si>
  <si>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</si>
  <si>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</si>
  <si>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</si>
  <si>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</si>
  <si>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</si>
  <si>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</si>
  <si>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</si>
  <si>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</si>
  <si>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</si>
  <si>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</si>
  <si>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</si>
  <si>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</si>
  <si>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</si>
  <si>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</si>
  <si>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</si>
  <si>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</si>
  <si>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</si>
  <si>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摂津市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</si>
  <si>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</si>
  <si>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</si>
  <si>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</si>
  <si>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</si>
  <si>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</si>
  <si>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</si>
  <si>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</si>
  <si>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</si>
  <si>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</si>
  <si>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</si>
  <si>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</si>
  <si>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</si>
  <si>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</si>
  <si>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</si>
  <si>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</si>
  <si>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</si>
  <si>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</si>
  <si>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100％を超えているものの、年々悪化している。平成30年度は、電気計装設備更新に伴い資産減耗費を計上したことから、一時的に収支は悪化したものの、その後状況は改善している。また流動比率も、全国平均及び類似団体平均値を上回っており、運転資金は確保できており、経営状況は良好な水準となっている。
　一方で、節水型水使用機器の普及等により、有効有収水量及び給水収益が年々減少傾向にある中、給水原価は、水源の約76％を受水に頼っており、残り約24％の自己水は深井戸からの取水のため施設の維持費用がかかること、職員の平均年齢が高いため職員給与費が高いこと等の事由により、全国平均及び類似団体平均値を上回っている。
　そのため、料金回収率は100％を確保できているものの、全国平均及び類似団体平均値を下回っている。なお、平成30年度は100％を下回っているが、上記の資産減耗費を計上したことによる、一時的なものである。
　施設利用率は、配水能力が拡張事業を行っていた時代に設定したものであることに加え、節水等による水需要の減少により低くなっている。
　有収率は、漏水等の無効水量の割合が少ないことにより、全国平均及び類似団体平均値を上回っている。</t>
    <rPh sb="22" eb="24">
      <t>ネンネン</t>
    </rPh>
    <rPh sb="24" eb="26">
      <t>アッカ</t>
    </rPh>
    <rPh sb="337" eb="339">
      <t>ゼンコク</t>
    </rPh>
    <rPh sb="339" eb="341">
      <t>ヘイキン</t>
    </rPh>
    <rPh sb="341" eb="342">
      <t>オヨ</t>
    </rPh>
    <rPh sb="343" eb="345">
      <t>ルイジ</t>
    </rPh>
    <rPh sb="345" eb="347">
      <t>ダンタイ</t>
    </rPh>
    <rPh sb="347" eb="350">
      <t>ヘイキンチ</t>
    </rPh>
    <rPh sb="351" eb="353">
      <t>シタマワ</t>
    </rPh>
    <phoneticPr fontId="4"/>
  </si>
  <si>
    <t>　有形固定資産減価償却率は全国平均を下回っているが、管路経年化率は全国平均及び類似団体平均値を上回っている。これは、昭和40年代後半から昭和50年代にかけて急激に管路整備を行ったことから老朽化も急激に進んでいるためである。経営への影響を考慮し、更新工事に係る費用の平準化を図っていることから、更新工事が老朽化のスピードに追いついていない。
　管路更新率について、更新費用の平準化の影響に加え、漏水事故等が発生した際の被害範囲等を勘案し、平成27年度から基幹管路の更新を重点的に行っている。令和元年度からは、経営戦略に基づき基幹管路に加え、配水支管の更新をしているため、全国平均及び類似団体平均値を上回っている。</t>
    <rPh sb="13" eb="15">
      <t>ゼンコク</t>
    </rPh>
    <rPh sb="15" eb="17">
      <t>ヘイキン</t>
    </rPh>
    <rPh sb="18" eb="20">
      <t>シタマワ</t>
    </rPh>
    <phoneticPr fontId="4"/>
  </si>
  <si>
    <t>　現状は、累積欠損金もなく経営に必要な費用を料金で賄えており、経営の健全性は保たれている。しかし施設の老朽化や災害対策のために更新工事の着実な推進が必要であるとともに、電気料金の高騰による動力費の増や各種の物価高の影響などにより経営状況は厳しさを増すと予測している。
　今後は業務改善による費用の削減のほか、国からの交付金や企業債、内部留保資金を運用しながら効率的な施設更新を行っていく。
　水道サービスの安定的な提供のため、令和元年度に見直した水道ビジョン及び策定した経営戦略に基づき、基幹管路の耐震化と老朽化が懸念される鋳鉄管を優先して更新・耐震化を進めていく。</t>
    <rPh sb="84" eb="86">
      <t>デンキ</t>
    </rPh>
    <rPh sb="86" eb="88">
      <t>リョウキン</t>
    </rPh>
    <rPh sb="89" eb="91">
      <t>コウトウ</t>
    </rPh>
    <rPh sb="94" eb="96">
      <t>ドウリョク</t>
    </rPh>
    <rPh sb="96" eb="97">
      <t>ヒ</t>
    </rPh>
    <rPh sb="98" eb="99">
      <t>ゾウ</t>
    </rPh>
    <rPh sb="100" eb="102">
      <t>カクシュ</t>
    </rPh>
    <rPh sb="103" eb="106">
      <t>ブッカダカ</t>
    </rPh>
    <rPh sb="107" eb="109">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</si>
</sst>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0.51</c:v>
                </c:pt>
                <c:pt idx="1">
                  <c:v>0.81</c:v>
                </c:pt>
                <c:pt idx="2">
                  <c:v>1.1100000000000001</c:v>
                </c:pt>
                <c:pt idx="3">
                  <c:v>1.42</c:v>
                </c:pt>
                <c:pt idx="4">
                  <c:v>1.29</c:v>
                </c:pt>
              </c:numCache>
            </c:numRef>
          </c:val>
          <c:extLst>
            <c:ext xmlns:c16="http://schemas.microsoft.com/office/drawing/2014/chart" uri="{C3380CC4-5D6E-409C-BE32-E72D297353CC}">
              <c16:uniqueId val="{00000000-3F4B-4733-8DEB-8443D486939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3F4B-4733-8DEB-8443D486939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48.38</c:v>
                </c:pt>
                <c:pt idx="1">
                  <c:v>48.45</c:v>
                </c:pt>
                <c:pt idx="2">
                  <c:v>48</c:v>
                </c:pt>
                <c:pt idx="3">
                  <c:v>48.96</c:v>
                </c:pt>
                <c:pt idx="4">
                  <c:v>48.58</c:v>
                </c:pt>
              </c:numCache>
            </c:numRef>
          </c:val>
          <c:extLst>
            <c:ext xmlns:c16="http://schemas.microsoft.com/office/drawing/2014/chart" uri="{C3380CC4-5D6E-409C-BE32-E72D297353CC}">
              <c16:uniqueId val="{00000000-71E8-4E95-B36F-A0A298616A6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71E8-4E95-B36F-A0A298616A6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93.24</c:v>
                </c:pt>
                <c:pt idx="1">
                  <c:v>91.45</c:v>
                </c:pt>
                <c:pt idx="2">
                  <c:v>92.48</c:v>
                </c:pt>
                <c:pt idx="3">
                  <c:v>91.98</c:v>
                </c:pt>
                <c:pt idx="4">
                  <c:v>91.64</c:v>
                </c:pt>
              </c:numCache>
            </c:numRef>
          </c:val>
          <c:extLst>
            <c:ext xmlns:c16="http://schemas.microsoft.com/office/drawing/2014/chart" uri="{C3380CC4-5D6E-409C-BE32-E72D297353CC}">
              <c16:uniqueId val="{00000000-5916-48AB-A31D-4AB7FE23C0D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5916-48AB-A31D-4AB7FE23C0D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117.86</c:v>
                </c:pt>
                <c:pt idx="1">
                  <c:v>104.48</c:v>
                </c:pt>
                <c:pt idx="2">
                  <c:v>112.95</c:v>
                </c:pt>
                <c:pt idx="3">
                  <c:v>112.11</c:v>
                </c:pt>
                <c:pt idx="4">
                  <c:v>107.95</c:v>
                </c:pt>
              </c:numCache>
            </c:numRef>
          </c:val>
          <c:extLst>
            <c:ext xmlns:c16="http://schemas.microsoft.com/office/drawing/2014/chart" uri="{C3380CC4-5D6E-409C-BE32-E72D297353CC}">
              <c16:uniqueId val="{00000000-3E0B-41E1-BC66-6810B93AB75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3E0B-41E1-BC66-6810B93AB75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57.92</c:v>
                </c:pt>
                <c:pt idx="1">
                  <c:v>51.53</c:v>
                </c:pt>
                <c:pt idx="2">
                  <c:v>52.75</c:v>
                </c:pt>
                <c:pt idx="3">
                  <c:v>51.95</c:v>
                </c:pt>
                <c:pt idx="4">
                  <c:v>50.28</c:v>
                </c:pt>
              </c:numCache>
            </c:numRef>
          </c:val>
          <c:extLst>
            <c:ext xmlns:c16="http://schemas.microsoft.com/office/drawing/2014/chart" uri="{C3380CC4-5D6E-409C-BE32-E72D297353CC}">
              <c16:uniqueId val="{00000000-6771-49E8-B24B-F244FDF3E23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6771-49E8-B24B-F244FDF3E23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41.08</c:v>
                </c:pt>
                <c:pt idx="1">
                  <c:v>41.92</c:v>
                </c:pt>
                <c:pt idx="2">
                  <c:v>45.04</c:v>
                </c:pt>
                <c:pt idx="3">
                  <c:v>46.09</c:v>
                </c:pt>
                <c:pt idx="4">
                  <c:v>47.76</c:v>
                </c:pt>
              </c:numCache>
            </c:numRef>
          </c:val>
          <c:extLst>
            <c:ext xmlns:c16="http://schemas.microsoft.com/office/drawing/2014/chart" uri="{C3380CC4-5D6E-409C-BE32-E72D297353CC}">
              <c16:uniqueId val="{00000000-9AE6-4FC9-90D7-A1390D68CBE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9AE6-4FC9-90D7-A1390D68CBE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85-4376-B30B-A9964D6AD52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7A85-4376-B30B-A9964D6AD52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796.63</c:v>
                </c:pt>
                <c:pt idx="1">
                  <c:v>312.17</c:v>
                </c:pt>
                <c:pt idx="2">
                  <c:v>513.33000000000004</c:v>
                </c:pt>
                <c:pt idx="3">
                  <c:v>462.89</c:v>
                </c:pt>
                <c:pt idx="4">
                  <c:v>487</c:v>
                </c:pt>
              </c:numCache>
            </c:numRef>
          </c:val>
          <c:extLst>
            <c:ext xmlns:c16="http://schemas.microsoft.com/office/drawing/2014/chart" uri="{C3380CC4-5D6E-409C-BE32-E72D297353CC}">
              <c16:uniqueId val="{00000000-EB8B-489D-B970-2DBF2B0C12E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EB8B-489D-B970-2DBF2B0C12E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160.19</c:v>
                </c:pt>
                <c:pt idx="1">
                  <c:v>206.8</c:v>
                </c:pt>
                <c:pt idx="2">
                  <c:v>205.82</c:v>
                </c:pt>
                <c:pt idx="3">
                  <c:v>238.59</c:v>
                </c:pt>
                <c:pt idx="4">
                  <c:v>251.86</c:v>
                </c:pt>
              </c:numCache>
            </c:numRef>
          </c:val>
          <c:extLst>
            <c:ext xmlns:c16="http://schemas.microsoft.com/office/drawing/2014/chart" uri="{C3380CC4-5D6E-409C-BE32-E72D297353CC}">
              <c16:uniqueId val="{00000000-EAC8-4F33-95D2-BC10099D3D7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EAC8-4F33-95D2-BC10099D3D7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106.89</c:v>
                </c:pt>
                <c:pt idx="1">
                  <c:v>92.98</c:v>
                </c:pt>
                <c:pt idx="2">
                  <c:v>102.7</c:v>
                </c:pt>
                <c:pt idx="3">
                  <c:v>100.01</c:v>
                </c:pt>
                <c:pt idx="4">
                  <c:v>100.35</c:v>
                </c:pt>
              </c:numCache>
            </c:numRef>
          </c:val>
          <c:extLst>
            <c:ext xmlns:c16="http://schemas.microsoft.com/office/drawing/2014/chart" uri="{C3380CC4-5D6E-409C-BE32-E72D297353CC}">
              <c16:uniqueId val="{00000000-E75E-482B-A4CF-7071D0B1036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E75E-482B-A4CF-7071D0B1036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179.19</c:v>
                </c:pt>
                <c:pt idx="1">
                  <c:v>205.32</c:v>
                </c:pt>
                <c:pt idx="2">
                  <c:v>184.4</c:v>
                </c:pt>
                <c:pt idx="3">
                  <c:v>176.83</c:v>
                </c:pt>
                <c:pt idx="4">
                  <c:v>184.15</c:v>
                </c:pt>
              </c:numCache>
            </c:numRef>
          </c:val>
          <c:extLst>
            <c:ext xmlns:c16="http://schemas.microsoft.com/office/drawing/2014/chart" uri="{C3380CC4-5D6E-409C-BE32-E72D297353CC}">
              <c16:uniqueId val="{00000000-5282-40FB-AF0E-A29F0EC3E44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5282-40FB-AF0E-A29F0EC3E44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61" zoomScaleNormal="100" workbookViewId="0">
      <selection activeCell="BU86" sqref="BU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大阪府　摂津市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86689</v>
      </c>
      <c r="AM8" s="45"/>
      <c r="AN8" s="45"/>
      <c r="AO8" s="45"/>
      <c r="AP8" s="45"/>
      <c r="AQ8" s="45"/>
      <c r="AR8" s="45"/>
      <c r="AS8" s="45"/>
      <c r="AT8" s="46">
        <f>データ!$S$6</f>
        <v>14.87</v>
      </c>
      <c r="AU8" s="47"/>
      <c r="AV8" s="47"/>
      <c r="AW8" s="47"/>
      <c r="AX8" s="47"/>
      <c r="AY8" s="47"/>
      <c r="AZ8" s="47"/>
      <c r="BA8" s="47"/>
      <c r="BB8" s="48">
        <f>データ!$T$6</f>
        <v>5829.79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66.98</v>
      </c>
      <c r="J10" s="47"/>
      <c r="K10" s="47"/>
      <c r="L10" s="47"/>
      <c r="M10" s="47"/>
      <c r="N10" s="47"/>
      <c r="O10" s="81"/>
      <c r="P10" s="48">
        <f>データ!$P$6</f>
        <v>100</v>
      </c>
      <c r="Q10" s="48"/>
      <c r="R10" s="48"/>
      <c r="S10" s="48"/>
      <c r="T10" s="48"/>
      <c r="U10" s="48"/>
      <c r="V10" s="48"/>
      <c r="W10" s="45">
        <f>データ!$Q$6</f>
        <v>2778</v>
      </c>
      <c r="X10" s="45"/>
      <c r="Y10" s="45"/>
      <c r="Z10" s="45"/>
      <c r="AA10" s="45"/>
      <c r="AB10" s="45"/>
      <c r="AC10" s="45"/>
      <c r="AD10" s="2"/>
      <c r="AE10" s="2"/>
      <c r="AF10" s="2"/>
      <c r="AG10" s="2"/>
      <c r="AH10" s="2"/>
      <c r="AI10" s="2"/>
      <c r="AJ10" s="2"/>
      <c r="AK10" s="2"/>
      <c r="AL10" s="45">
        <f>データ!$U$6</f>
        <v>86480</v>
      </c>
      <c r="AM10" s="45"/>
      <c r="AN10" s="45"/>
      <c r="AO10" s="45"/>
      <c r="AP10" s="45"/>
      <c r="AQ10" s="45"/>
      <c r="AR10" s="45"/>
      <c r="AS10" s="45"/>
      <c r="AT10" s="46">
        <f>データ!$V$6</f>
        <v>14.87</v>
      </c>
      <c r="AU10" s="47"/>
      <c r="AV10" s="47"/>
      <c r="AW10" s="47"/>
      <c r="AX10" s="47"/>
      <c r="AY10" s="47"/>
      <c r="AZ10" s="47"/>
      <c r="BA10" s="47"/>
      <c r="BB10" s="48">
        <f>データ!$W$6</f>
        <v>5815.74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5pgWBeTPM7NUikgQFhcT+FIcLzBRFRL6daddazlOJdO0Yi8RI+bpso7DF7zCsCmuFFI10TJtHWj+QdsJUgnsMQ==" saltValue="M51r5KhmLkJew4MR0AT9c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272248</v>
      </c>
      <c r="D6" s="20">
        <f t="shared" si="3"/>
        <v>46</v>
      </c>
      <c r="E6" s="20">
        <f t="shared" si="3"/>
        <v>1</v>
      </c>
      <c r="F6" s="20">
        <f t="shared" si="3"/>
        <v>0</v>
      </c>
      <c r="G6" s="20">
        <f t="shared" si="3"/>
        <v>1</v>
      </c>
      <c r="H6" s="20" t="str">
        <f t="shared" si="3"/>
        <v>大阪府　摂津市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66.98</v>
      </c>
      <c r="P6" s="21">
        <f t="shared" si="3"/>
        <v>100</v>
      </c>
      <c r="Q6" s="21">
        <f t="shared" si="3"/>
        <v>2778</v>
      </c>
      <c r="R6" s="21">
        <f t="shared" si="3"/>
        <v>86689</v>
      </c>
      <c r="S6" s="21">
        <f t="shared" si="3"/>
        <v>14.87</v>
      </c>
      <c r="T6" s="21">
        <f t="shared" si="3"/>
        <v>5829.79</v>
      </c>
      <c r="U6" s="21">
        <f t="shared" si="3"/>
        <v>86480</v>
      </c>
      <c r="V6" s="21">
        <f t="shared" si="3"/>
        <v>14.87</v>
      </c>
      <c r="W6" s="21">
        <f t="shared" si="3"/>
        <v>5815.74</v>
      </c>
      <c r="X6" s="22">
        <f>IF(X7="",NA(),X7)</f>
        <v>117.86</v>
      </c>
      <c r="Y6" s="22">
        <f t="shared" ref="Y6:AG6" si="4">IF(Y7="",NA(),Y7)</f>
        <v>104.48</v>
      </c>
      <c r="Z6" s="22">
        <f t="shared" si="4"/>
        <v>112.95</v>
      </c>
      <c r="AA6" s="22">
        <f t="shared" si="4"/>
        <v>112.11</v>
      </c>
      <c r="AB6" s="22">
        <f t="shared" si="4"/>
        <v>107.95</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796.63</v>
      </c>
      <c r="AU6" s="22">
        <f t="shared" ref="AU6:BC6" si="6">IF(AU7="",NA(),AU7)</f>
        <v>312.17</v>
      </c>
      <c r="AV6" s="22">
        <f t="shared" si="6"/>
        <v>513.33000000000004</v>
      </c>
      <c r="AW6" s="22">
        <f t="shared" si="6"/>
        <v>462.89</v>
      </c>
      <c r="AX6" s="22">
        <f t="shared" si="6"/>
        <v>487</v>
      </c>
      <c r="AY6" s="22">
        <f t="shared" si="6"/>
        <v>355.5</v>
      </c>
      <c r="AZ6" s="22">
        <f t="shared" si="6"/>
        <v>349.83</v>
      </c>
      <c r="BA6" s="22">
        <f t="shared" si="6"/>
        <v>360.86</v>
      </c>
      <c r="BB6" s="22">
        <f t="shared" si="6"/>
        <v>350.79</v>
      </c>
      <c r="BC6" s="22">
        <f t="shared" si="6"/>
        <v>354.57</v>
      </c>
      <c r="BD6" s="21" t="str">
        <f>IF(BD7="","",IF(BD7="-","【-】","【"&amp;SUBSTITUTE(TEXT(BD7,"#,##0.00"),"-","△")&amp;"】"))</f>
        <v>【261.51】</v>
      </c>
      <c r="BE6" s="22">
        <f>IF(BE7="",NA(),BE7)</f>
        <v>160.19</v>
      </c>
      <c r="BF6" s="22">
        <f t="shared" ref="BF6:BN6" si="7">IF(BF7="",NA(),BF7)</f>
        <v>206.8</v>
      </c>
      <c r="BG6" s="22">
        <f t="shared" si="7"/>
        <v>205.82</v>
      </c>
      <c r="BH6" s="22">
        <f t="shared" si="7"/>
        <v>238.59</v>
      </c>
      <c r="BI6" s="22">
        <f t="shared" si="7"/>
        <v>251.86</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106.89</v>
      </c>
      <c r="BQ6" s="22">
        <f t="shared" ref="BQ6:BY6" si="8">IF(BQ7="",NA(),BQ7)</f>
        <v>92.98</v>
      </c>
      <c r="BR6" s="22">
        <f t="shared" si="8"/>
        <v>102.7</v>
      </c>
      <c r="BS6" s="22">
        <f t="shared" si="8"/>
        <v>100.01</v>
      </c>
      <c r="BT6" s="22">
        <f t="shared" si="8"/>
        <v>100.35</v>
      </c>
      <c r="BU6" s="22">
        <f t="shared" si="8"/>
        <v>104.57</v>
      </c>
      <c r="BV6" s="22">
        <f t="shared" si="8"/>
        <v>103.54</v>
      </c>
      <c r="BW6" s="22">
        <f t="shared" si="8"/>
        <v>103.32</v>
      </c>
      <c r="BX6" s="22">
        <f t="shared" si="8"/>
        <v>100.85</v>
      </c>
      <c r="BY6" s="22">
        <f t="shared" si="8"/>
        <v>103.79</v>
      </c>
      <c r="BZ6" s="21" t="str">
        <f>IF(BZ7="","",IF(BZ7="-","【-】","【"&amp;SUBSTITUTE(TEXT(BZ7,"#,##0.00"),"-","△")&amp;"】"))</f>
        <v>【102.35】</v>
      </c>
      <c r="CA6" s="22">
        <f>IF(CA7="",NA(),CA7)</f>
        <v>179.19</v>
      </c>
      <c r="CB6" s="22">
        <f t="shared" ref="CB6:CJ6" si="9">IF(CB7="",NA(),CB7)</f>
        <v>205.32</v>
      </c>
      <c r="CC6" s="22">
        <f t="shared" si="9"/>
        <v>184.4</v>
      </c>
      <c r="CD6" s="22">
        <f t="shared" si="9"/>
        <v>176.83</v>
      </c>
      <c r="CE6" s="22">
        <f t="shared" si="9"/>
        <v>184.15</v>
      </c>
      <c r="CF6" s="22">
        <f t="shared" si="9"/>
        <v>165.47</v>
      </c>
      <c r="CG6" s="22">
        <f t="shared" si="9"/>
        <v>167.46</v>
      </c>
      <c r="CH6" s="22">
        <f t="shared" si="9"/>
        <v>168.56</v>
      </c>
      <c r="CI6" s="22">
        <f t="shared" si="9"/>
        <v>167.1</v>
      </c>
      <c r="CJ6" s="22">
        <f t="shared" si="9"/>
        <v>167.86</v>
      </c>
      <c r="CK6" s="21" t="str">
        <f>IF(CK7="","",IF(CK7="-","【-】","【"&amp;SUBSTITUTE(TEXT(CK7,"#,##0.00"),"-","△")&amp;"】"))</f>
        <v>【167.74】</v>
      </c>
      <c r="CL6" s="22">
        <f>IF(CL7="",NA(),CL7)</f>
        <v>48.38</v>
      </c>
      <c r="CM6" s="22">
        <f t="shared" ref="CM6:CU6" si="10">IF(CM7="",NA(),CM7)</f>
        <v>48.45</v>
      </c>
      <c r="CN6" s="22">
        <f t="shared" si="10"/>
        <v>48</v>
      </c>
      <c r="CO6" s="22">
        <f t="shared" si="10"/>
        <v>48.96</v>
      </c>
      <c r="CP6" s="22">
        <f t="shared" si="10"/>
        <v>48.58</v>
      </c>
      <c r="CQ6" s="22">
        <f t="shared" si="10"/>
        <v>59.74</v>
      </c>
      <c r="CR6" s="22">
        <f t="shared" si="10"/>
        <v>59.46</v>
      </c>
      <c r="CS6" s="22">
        <f t="shared" si="10"/>
        <v>59.51</v>
      </c>
      <c r="CT6" s="22">
        <f t="shared" si="10"/>
        <v>59.91</v>
      </c>
      <c r="CU6" s="22">
        <f t="shared" si="10"/>
        <v>59.4</v>
      </c>
      <c r="CV6" s="21" t="str">
        <f>IF(CV7="","",IF(CV7="-","【-】","【"&amp;SUBSTITUTE(TEXT(CV7,"#,##0.00"),"-","△")&amp;"】"))</f>
        <v>【60.29】</v>
      </c>
      <c r="CW6" s="22">
        <f>IF(CW7="",NA(),CW7)</f>
        <v>93.24</v>
      </c>
      <c r="CX6" s="22">
        <f t="shared" ref="CX6:DF6" si="11">IF(CX7="",NA(),CX7)</f>
        <v>91.45</v>
      </c>
      <c r="CY6" s="22">
        <f t="shared" si="11"/>
        <v>92.48</v>
      </c>
      <c r="CZ6" s="22">
        <f t="shared" si="11"/>
        <v>91.98</v>
      </c>
      <c r="DA6" s="22">
        <f t="shared" si="11"/>
        <v>91.64</v>
      </c>
      <c r="DB6" s="22">
        <f t="shared" si="11"/>
        <v>87.28</v>
      </c>
      <c r="DC6" s="22">
        <f t="shared" si="11"/>
        <v>87.41</v>
      </c>
      <c r="DD6" s="22">
        <f t="shared" si="11"/>
        <v>87.08</v>
      </c>
      <c r="DE6" s="22">
        <f t="shared" si="11"/>
        <v>87.26</v>
      </c>
      <c r="DF6" s="22">
        <f t="shared" si="11"/>
        <v>87.57</v>
      </c>
      <c r="DG6" s="21" t="str">
        <f>IF(DG7="","",IF(DG7="-","【-】","【"&amp;SUBSTITUTE(TEXT(DG7,"#,##0.00"),"-","△")&amp;"】"))</f>
        <v>【90.12】</v>
      </c>
      <c r="DH6" s="22">
        <f>IF(DH7="",NA(),DH7)</f>
        <v>57.92</v>
      </c>
      <c r="DI6" s="22">
        <f t="shared" ref="DI6:DQ6" si="12">IF(DI7="",NA(),DI7)</f>
        <v>51.53</v>
      </c>
      <c r="DJ6" s="22">
        <f t="shared" si="12"/>
        <v>52.75</v>
      </c>
      <c r="DK6" s="22">
        <f t="shared" si="12"/>
        <v>51.95</v>
      </c>
      <c r="DL6" s="22">
        <f t="shared" si="12"/>
        <v>50.28</v>
      </c>
      <c r="DM6" s="22">
        <f t="shared" si="12"/>
        <v>46.94</v>
      </c>
      <c r="DN6" s="22">
        <f t="shared" si="12"/>
        <v>47.62</v>
      </c>
      <c r="DO6" s="22">
        <f t="shared" si="12"/>
        <v>48.55</v>
      </c>
      <c r="DP6" s="22">
        <f t="shared" si="12"/>
        <v>49.2</v>
      </c>
      <c r="DQ6" s="22">
        <f t="shared" si="12"/>
        <v>50.01</v>
      </c>
      <c r="DR6" s="21" t="str">
        <f>IF(DR7="","",IF(DR7="-","【-】","【"&amp;SUBSTITUTE(TEXT(DR7,"#,##0.00"),"-","△")&amp;"】"))</f>
        <v>【50.88】</v>
      </c>
      <c r="DS6" s="22">
        <f>IF(DS7="",NA(),DS7)</f>
        <v>41.08</v>
      </c>
      <c r="DT6" s="22">
        <f t="shared" ref="DT6:EB6" si="13">IF(DT7="",NA(),DT7)</f>
        <v>41.92</v>
      </c>
      <c r="DU6" s="22">
        <f t="shared" si="13"/>
        <v>45.04</v>
      </c>
      <c r="DV6" s="22">
        <f t="shared" si="13"/>
        <v>46.09</v>
      </c>
      <c r="DW6" s="22">
        <f t="shared" si="13"/>
        <v>47.76</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0.51</v>
      </c>
      <c r="EE6" s="22">
        <f t="shared" ref="EE6:EM6" si="14">IF(EE7="",NA(),EE7)</f>
        <v>0.81</v>
      </c>
      <c r="EF6" s="22">
        <f t="shared" si="14"/>
        <v>1.1100000000000001</v>
      </c>
      <c r="EG6" s="22">
        <f t="shared" si="14"/>
        <v>1.42</v>
      </c>
      <c r="EH6" s="22">
        <f t="shared" si="14"/>
        <v>1.29</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272248</v>
      </c>
      <c r="D7" s="24">
        <v>46</v>
      </c>
      <c r="E7" s="24">
        <v>1</v>
      </c>
      <c r="F7" s="24">
        <v>0</v>
      </c>
      <c r="G7" s="24">
        <v>1</v>
      </c>
      <c r="H7" s="24" t="s">
        <v>93</v>
      </c>
      <c r="I7" s="24" t="s">
        <v>94</v>
      </c>
      <c r="J7" s="24" t="s">
        <v>95</v>
      </c>
      <c r="K7" s="24" t="s">
        <v>96</v>
      </c>
      <c r="L7" s="24" t="s">
        <v>97</v>
      </c>
      <c r="M7" s="24" t="s">
        <v>98</v>
      </c>
      <c r="N7" s="25" t="s">
        <v>99</v>
      </c>
      <c r="O7" s="25">
        <v>66.98</v>
      </c>
      <c r="P7" s="25">
        <v>100</v>
      </c>
      <c r="Q7" s="25">
        <v>2778</v>
      </c>
      <c r="R7" s="25">
        <v>86689</v>
      </c>
      <c r="S7" s="25">
        <v>14.87</v>
      </c>
      <c r="T7" s="25">
        <v>5829.79</v>
      </c>
      <c r="U7" s="25">
        <v>86480</v>
      </c>
      <c r="V7" s="25">
        <v>14.87</v>
      </c>
      <c r="W7" s="25">
        <v>5815.74</v>
      </c>
      <c r="X7" s="25">
        <v>117.86</v>
      </c>
      <c r="Y7" s="25">
        <v>104.48</v>
      </c>
      <c r="Z7" s="25">
        <v>112.95</v>
      </c>
      <c r="AA7" s="25">
        <v>112.11</v>
      </c>
      <c r="AB7" s="25">
        <v>107.95</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796.63</v>
      </c>
      <c r="AU7" s="25">
        <v>312.17</v>
      </c>
      <c r="AV7" s="25">
        <v>513.33000000000004</v>
      </c>
      <c r="AW7" s="25">
        <v>462.89</v>
      </c>
      <c r="AX7" s="25">
        <v>487</v>
      </c>
      <c r="AY7" s="25">
        <v>355.5</v>
      </c>
      <c r="AZ7" s="25">
        <v>349.83</v>
      </c>
      <c r="BA7" s="25">
        <v>360.86</v>
      </c>
      <c r="BB7" s="25">
        <v>350.79</v>
      </c>
      <c r="BC7" s="25">
        <v>354.57</v>
      </c>
      <c r="BD7" s="25">
        <v>261.51</v>
      </c>
      <c r="BE7" s="25">
        <v>160.19</v>
      </c>
      <c r="BF7" s="25">
        <v>206.8</v>
      </c>
      <c r="BG7" s="25">
        <v>205.82</v>
      </c>
      <c r="BH7" s="25">
        <v>238.59</v>
      </c>
      <c r="BI7" s="25">
        <v>251.86</v>
      </c>
      <c r="BJ7" s="25">
        <v>312.58</v>
      </c>
      <c r="BK7" s="25">
        <v>314.87</v>
      </c>
      <c r="BL7" s="25">
        <v>309.27999999999997</v>
      </c>
      <c r="BM7" s="25">
        <v>322.92</v>
      </c>
      <c r="BN7" s="25">
        <v>303.45999999999998</v>
      </c>
      <c r="BO7" s="25">
        <v>265.16000000000003</v>
      </c>
      <c r="BP7" s="25">
        <v>106.89</v>
      </c>
      <c r="BQ7" s="25">
        <v>92.98</v>
      </c>
      <c r="BR7" s="25">
        <v>102.7</v>
      </c>
      <c r="BS7" s="25">
        <v>100.01</v>
      </c>
      <c r="BT7" s="25">
        <v>100.35</v>
      </c>
      <c r="BU7" s="25">
        <v>104.57</v>
      </c>
      <c r="BV7" s="25">
        <v>103.54</v>
      </c>
      <c r="BW7" s="25">
        <v>103.32</v>
      </c>
      <c r="BX7" s="25">
        <v>100.85</v>
      </c>
      <c r="BY7" s="25">
        <v>103.79</v>
      </c>
      <c r="BZ7" s="25">
        <v>102.35</v>
      </c>
      <c r="CA7" s="25">
        <v>179.19</v>
      </c>
      <c r="CB7" s="25">
        <v>205.32</v>
      </c>
      <c r="CC7" s="25">
        <v>184.4</v>
      </c>
      <c r="CD7" s="25">
        <v>176.83</v>
      </c>
      <c r="CE7" s="25">
        <v>184.15</v>
      </c>
      <c r="CF7" s="25">
        <v>165.47</v>
      </c>
      <c r="CG7" s="25">
        <v>167.46</v>
      </c>
      <c r="CH7" s="25">
        <v>168.56</v>
      </c>
      <c r="CI7" s="25">
        <v>167.1</v>
      </c>
      <c r="CJ7" s="25">
        <v>167.86</v>
      </c>
      <c r="CK7" s="25">
        <v>167.74</v>
      </c>
      <c r="CL7" s="25">
        <v>48.38</v>
      </c>
      <c r="CM7" s="25">
        <v>48.45</v>
      </c>
      <c r="CN7" s="25">
        <v>48</v>
      </c>
      <c r="CO7" s="25">
        <v>48.96</v>
      </c>
      <c r="CP7" s="25">
        <v>48.58</v>
      </c>
      <c r="CQ7" s="25">
        <v>59.74</v>
      </c>
      <c r="CR7" s="25">
        <v>59.46</v>
      </c>
      <c r="CS7" s="25">
        <v>59.51</v>
      </c>
      <c r="CT7" s="25">
        <v>59.91</v>
      </c>
      <c r="CU7" s="25">
        <v>59.4</v>
      </c>
      <c r="CV7" s="25">
        <v>60.29</v>
      </c>
      <c r="CW7" s="25">
        <v>93.24</v>
      </c>
      <c r="CX7" s="25">
        <v>91.45</v>
      </c>
      <c r="CY7" s="25">
        <v>92.48</v>
      </c>
      <c r="CZ7" s="25">
        <v>91.98</v>
      </c>
      <c r="DA7" s="25">
        <v>91.64</v>
      </c>
      <c r="DB7" s="25">
        <v>87.28</v>
      </c>
      <c r="DC7" s="25">
        <v>87.41</v>
      </c>
      <c r="DD7" s="25">
        <v>87.08</v>
      </c>
      <c r="DE7" s="25">
        <v>87.26</v>
      </c>
      <c r="DF7" s="25">
        <v>87.57</v>
      </c>
      <c r="DG7" s="25">
        <v>90.12</v>
      </c>
      <c r="DH7" s="25">
        <v>57.92</v>
      </c>
      <c r="DI7" s="25">
        <v>51.53</v>
      </c>
      <c r="DJ7" s="25">
        <v>52.75</v>
      </c>
      <c r="DK7" s="25">
        <v>51.95</v>
      </c>
      <c r="DL7" s="25">
        <v>50.28</v>
      </c>
      <c r="DM7" s="25">
        <v>46.94</v>
      </c>
      <c r="DN7" s="25">
        <v>47.62</v>
      </c>
      <c r="DO7" s="25">
        <v>48.55</v>
      </c>
      <c r="DP7" s="25">
        <v>49.2</v>
      </c>
      <c r="DQ7" s="25">
        <v>50.01</v>
      </c>
      <c r="DR7" s="25">
        <v>50.88</v>
      </c>
      <c r="DS7" s="25">
        <v>41.08</v>
      </c>
      <c r="DT7" s="25">
        <v>41.92</v>
      </c>
      <c r="DU7" s="25">
        <v>45.04</v>
      </c>
      <c r="DV7" s="25">
        <v>46.09</v>
      </c>
      <c r="DW7" s="25">
        <v>47.76</v>
      </c>
      <c r="DX7" s="25">
        <v>14.48</v>
      </c>
      <c r="DY7" s="25">
        <v>16.27</v>
      </c>
      <c r="DZ7" s="25">
        <v>17.11</v>
      </c>
      <c r="EA7" s="25">
        <v>18.329999999999998</v>
      </c>
      <c r="EB7" s="25">
        <v>20.27</v>
      </c>
      <c r="EC7" s="25">
        <v>22.3</v>
      </c>
      <c r="ED7" s="25">
        <v>0.51</v>
      </c>
      <c r="EE7" s="25">
        <v>0.81</v>
      </c>
      <c r="EF7" s="25">
        <v>1.1100000000000001</v>
      </c>
      <c r="EG7" s="25">
        <v>1.42</v>
      </c>
      <c r="EH7" s="25">
        <v>1.29</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摂津市</cp:lastModifiedBy>
  <cp:lastPrinted>2023-02-01T05:11:52Z</cp:lastPrinted>
  <dcterms:created xsi:type="dcterms:W3CDTF">2022-12-01T01:01:39Z</dcterms:created>
  <dcterms:modified xsi:type="dcterms:W3CDTF">2023-02-02T00:01:29Z</dcterms:modified>
  <cp:category/>
</cp:coreProperties>
</file>