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0075\経営企画課\06決算統計(下水)\R3\経営比較分析表\【経営比較分析表】2021_272248_46_1718\"/>
    </mc:Choice>
  </mc:AlternateContent>
  <workbookProtection workbookAlgorithmName="SHA-512" workbookHashValue="mDoZ+UDDuzfHZp76J6A9GYI8bsWHLBbvCPco/2CT0NsJZFhVoWr/KHjuK/CbGxvOEHuy79vJlrtYtFvxVdCqCw==" workbookSaltValue="ketDGUxoIVgrVx/w6x0eh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<sst xmlns="http://schemas.openxmlformats.org/spreadsheetml/2006/main" count="236" uniqueCount="116">
  <si>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</si>
  <si>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</si>
  <si>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</si>
  <si>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</si>
  <si>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</si>
  <si>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</si>
  <si>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</si>
  <si>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</si>
  <si>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</si>
  <si>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</si>
  <si>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</si>
  <si>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</si>
  <si>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</si>
  <si>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</si>
  <si>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</si>
  <si>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</si>
  <si>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</si>
  <si>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</si>
  <si>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</si>
  <si>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</si>
  <si>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</si>
  <si>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</si>
  <si>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</si>
  <si>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</si>
  <si>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</si>
  <si>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</si>
  <si>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</si>
  <si>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</si>
  <si>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</si>
  <si>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</si>
  <si>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</si>
  <si>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</si>
  <si>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</si>
  <si>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</si>
  <si>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</si>
  <si>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</si>
  <si>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</si>
  <si>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</si>
  <si>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</si>
  <si>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</si>
  <si>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</si>
  <si>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</si>
  <si>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</si>
  <si>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</si>
  <si>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</si>
  <si>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</si>
  <si>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</si>
  <si>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</si>
  <si>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</si>
  <si>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</si>
  <si>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</si>
  <si>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</si>
  <si>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</si>
  <si>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</si>
  <si>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</si>
  <si>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</si>
  <si>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</si>
  <si>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</si>
  <si>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</si>
  <si>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</si>
  <si>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</si>
  <si>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</si>
  <si>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</si>
  <si>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</si>
  <si>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</si>
  <si>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</si>
  <si>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</si>
  <si>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</si>
  <si>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</si>
  <si>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</si>
  <si>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</si>
  <si>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</si>
  <si>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</si>
  <si>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</si>
  <si>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</si>
  <si>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</si>
  <si>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</si>
  <si>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</si>
  <si>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</si>
  <si>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</si>
  <si>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</si>
  <si>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</si>
  <si>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</si>
  <si>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</si>
  <si>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</si>
  <si>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</si>
  <si>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</si>
  <si>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</si>
  <si>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</si>
  <si>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</si>
  <si>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</si>
  <si>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</si>
  <si>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</si>
  <si>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</si>
  <si>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</si>
  <si>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</si>
  <si>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</si>
  <si>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</si>
  <si>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</si>
  <si>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</si>
  <si>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</si>
  <si>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</si>
  <si>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</si>
  <si>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</si>
  <si>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</si>
  <si>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</si>
  <si>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</si>
  <si>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</si>
  <si>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</si>
  <si>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</si>
  <si>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</si>
  <si>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</si>
  <si>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</si>
  <si>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本市は平成29年度より地方公営企業法を全部適用し、企業会計に移行した。
（１）①経常収支比率、②累積欠損金比率、③流動比率、④企業債残高対事業規模比率について
　本市は、昭和後期から平成初期にかけて短期間で集中して下水道整備を実施した。また、市域が淀川、安威川といった一級河川の沿岸部に位置し、土地が低く、工事において地下水等への対策が必要となり、工事費が膨らむこととなった。
　現在、整備当時に発行した企業債の償還はピークを越えたが、平成17年度以降は毎年資本費平準化債を発行していたこともあり、元利償還金は高止まりが続いている。
　令和3年度決算では、経常収支比率が106.83％と引き続き黒字を確保できており、企業債の発行額を償還額以内に抑制することで企業債残高対事業規模比率も改善した。しかし、上述のとおり企業債の元利償還金が高止まりして流動負債（1年以内に償還予定の企業債）が過大となっているため、流動比率が類似団体と比較して低い水準となっている。
（２）⑤経費回収率、⑥汚水処理原価、⑦施設利用率、⑧水洗化率について
　経費回収率は100.5％であり、例年受け入れている分流式下水道等に要する経費に対する一般会計負担金なしで引き続き100％を超えることができた。これは企業債の償還がピークを越えたため、汚水処理原価における汚水資本費（減価償却費及び企業債利息）が減少しているからであるが、それでも汚水処理原価は類似団体と比較すると未だ高い水準にある。
　施設利用率は、本市下水道が流域関連公共下水道であり、市管理の単独の処理場を有していないことから算出していない。
　水洗化率は向上に向けて、職員による未水洗化世帯への戸別訪問、水洗便所改造助成金や水洗便所改造資金貸付金等の制度の啓発に努めているが、前年度と比較してほぼ横ばいとなっている。</t>
    <rPh sb="261" eb="262">
      <t>ツヅ</t>
    </rPh>
    <rPh sb="519" eb="520">
      <t>ヒ</t>
    </rPh>
    <rPh sb="521" eb="522">
      <t>ツヅ</t>
    </rPh>
    <phoneticPr fontId="4"/>
  </si>
  <si>
    <t>　企業の経費削減に向けた節水努力や一般家庭における節水型機器の普及により、開発や社会情勢で部分的に増減することはあっても、全体的に有収水量は減少傾向にある。それに伴い下水道使用料も減少していくものと予想されるが、ピークを迎えた企業債の元利償還が順次終了していくことから、経常収支比率等の指標は改善していくと思われる。
　一方で、過去に集中的に整備した管渠の老朽化対策、改築更新等の費用、昨今頻発する大雨等による災害に備えた雨水整備の拡大による工事費等、さらなる費用の増加が見込まれることから、財政見通しは引き続き厳しい状況になると予測している。
　今後は、令和元年度に策定した摂津市上下水道ビジョン及び摂津市下水道事業経営戦略に基づいて、収支構造の適正化及び経営基盤の強化を図る。</t>
    <rPh sb="40" eb="42">
      <t>シャカイ</t>
    </rPh>
    <rPh sb="42" eb="44">
      <t>ジョウセイ</t>
    </rPh>
    <rPh sb="45" eb="48">
      <t>ブブンテキ</t>
    </rPh>
    <phoneticPr fontId="4"/>
  </si>
  <si>
    <t>　本市の管渠において、令和3年度に初めて標準耐用年数である50年を経過した管渠が発生したが、10年後には現存する管渠の約18％、20年後には約50％が50年を経過する見込みである。今後急速に老朽化が進み、その対策に係る費用が増大すると予測している。
　令和3年度は、前年度に引き続き施工より30年以上経過した主要な管渠（口径800ｍｍ以上）を中心にカメラ調査を行い、修繕の緊急度の判定を実施した。調査の結果、緊急で大規模な改築更新、修繕が必要な個所は発見されず、部分的な補修での対応となった。
　令和3年度までに公共下水道整備に投下された費用は900億円を超えており、その全てを標準耐用年数以内で改築更新することは困難であるから、令和2年度に策定したストックマネジメント計画に基づいて効率的な調査、改築更新、修繕を実施する。</t>
    <rPh sb="11" eb="13">
      <t>レイワ</t>
    </rPh>
    <rPh sb="14" eb="16">
      <t>ネンド</t>
    </rPh>
    <rPh sb="17" eb="18">
      <t>ハジ</t>
    </rPh>
    <rPh sb="40" eb="42">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</si>
</sst>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0.85</c:v>
                </c:pt>
                <c:pt idx="1">
                  <c:v>1.08</c:v>
                </c:pt>
                <c:pt idx="2">
                  <c:v>0.53</c:v>
                </c:pt>
                <c:pt idx="3">
                  <c:v>0.09</c:v>
                </c:pt>
                <c:pt idx="4">
                  <c:v>0.03</c:v>
                </c:pt>
              </c:numCache>
            </c:numRef>
          </c:val>
          <c:extLst>
            <c:ext xmlns:c16="http://schemas.microsoft.com/office/drawing/2014/chart" uri="{C3380CC4-5D6E-409C-BE32-E72D297353CC}">
              <c16:uniqueId val="{00000000-B712-44B4-916D-57D0D5F8A4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c:v>
                </c:pt>
                <c:pt idx="2">
                  <c:v>0.12</c:v>
                </c:pt>
                <c:pt idx="3">
                  <c:v>0.12</c:v>
                </c:pt>
                <c:pt idx="4">
                  <c:v>0.35</c:v>
                </c:pt>
              </c:numCache>
            </c:numRef>
          </c:val>
          <c:smooth val="0"/>
          <c:extLst>
            <c:ext xmlns:c16="http://schemas.microsoft.com/office/drawing/2014/chart" uri="{C3380CC4-5D6E-409C-BE32-E72D297353CC}">
              <c16:uniqueId val="{00000001-B712-44B4-916D-57D0D5F8A4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24-4FDB-A9E9-DBB5226798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73.599999999999994</c:v>
                </c:pt>
                <c:pt idx="1">
                  <c:v>70.33</c:v>
                </c:pt>
                <c:pt idx="2">
                  <c:v>70.3</c:v>
                </c:pt>
                <c:pt idx="3">
                  <c:v>80.11</c:v>
                </c:pt>
                <c:pt idx="4">
                  <c:v>82.83</c:v>
                </c:pt>
              </c:numCache>
            </c:numRef>
          </c:val>
          <c:smooth val="0"/>
          <c:extLst>
            <c:ext xmlns:c16="http://schemas.microsoft.com/office/drawing/2014/chart" uri="{C3380CC4-5D6E-409C-BE32-E72D297353CC}">
              <c16:uniqueId val="{00000001-B324-4FDB-A9E9-DBB5226798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95.59</c:v>
                </c:pt>
                <c:pt idx="1">
                  <c:v>95.75</c:v>
                </c:pt>
                <c:pt idx="2">
                  <c:v>95.87</c:v>
                </c:pt>
                <c:pt idx="3">
                  <c:v>96.02</c:v>
                </c:pt>
                <c:pt idx="4">
                  <c:v>96.21</c:v>
                </c:pt>
              </c:numCache>
            </c:numRef>
          </c:val>
          <c:extLst>
            <c:ext xmlns:c16="http://schemas.microsoft.com/office/drawing/2014/chart" uri="{C3380CC4-5D6E-409C-BE32-E72D297353CC}">
              <c16:uniqueId val="{00000000-5B05-4070-833A-4C474C8A8A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c:v>
                </c:pt>
                <c:pt idx="1">
                  <c:v>95.85</c:v>
                </c:pt>
                <c:pt idx="2">
                  <c:v>95.95</c:v>
                </c:pt>
                <c:pt idx="3">
                  <c:v>95.96</c:v>
                </c:pt>
                <c:pt idx="4">
                  <c:v>95.73</c:v>
                </c:pt>
              </c:numCache>
            </c:numRef>
          </c:val>
          <c:smooth val="0"/>
          <c:extLst>
            <c:ext xmlns:c16="http://schemas.microsoft.com/office/drawing/2014/chart" uri="{C3380CC4-5D6E-409C-BE32-E72D297353CC}">
              <c16:uniqueId val="{00000001-5B05-4070-833A-4C474C8A8A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105.5</c:v>
                </c:pt>
                <c:pt idx="1">
                  <c:v>105.06</c:v>
                </c:pt>
                <c:pt idx="2">
                  <c:v>103.87</c:v>
                </c:pt>
                <c:pt idx="3">
                  <c:v>105.79</c:v>
                </c:pt>
                <c:pt idx="4">
                  <c:v>106.83</c:v>
                </c:pt>
              </c:numCache>
            </c:numRef>
          </c:val>
          <c:extLst>
            <c:ext xmlns:c16="http://schemas.microsoft.com/office/drawing/2014/chart" uri="{C3380CC4-5D6E-409C-BE32-E72D297353CC}">
              <c16:uniqueId val="{00000000-AA6D-40E0-8187-F6613BF234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103.88</c:v>
                </c:pt>
                <c:pt idx="1">
                  <c:v>106.41</c:v>
                </c:pt>
                <c:pt idx="2">
                  <c:v>107.34</c:v>
                </c:pt>
                <c:pt idx="3">
                  <c:v>107.87</c:v>
                </c:pt>
                <c:pt idx="4">
                  <c:v>109.78</c:v>
                </c:pt>
              </c:numCache>
            </c:numRef>
          </c:val>
          <c:smooth val="0"/>
          <c:extLst>
            <c:ext xmlns:c16="http://schemas.microsoft.com/office/drawing/2014/chart" uri="{C3380CC4-5D6E-409C-BE32-E72D297353CC}">
              <c16:uniqueId val="{00000001-AA6D-40E0-8187-F6613BF234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3.61</c:v>
                </c:pt>
                <c:pt idx="1">
                  <c:v>7.19</c:v>
                </c:pt>
                <c:pt idx="2">
                  <c:v>10.77</c:v>
                </c:pt>
                <c:pt idx="3">
                  <c:v>14.04</c:v>
                </c:pt>
                <c:pt idx="4">
                  <c:v>17.53</c:v>
                </c:pt>
              </c:numCache>
            </c:numRef>
          </c:val>
          <c:extLst>
            <c:ext xmlns:c16="http://schemas.microsoft.com/office/drawing/2014/chart" uri="{C3380CC4-5D6E-409C-BE32-E72D297353CC}">
              <c16:uniqueId val="{00000000-191A-426A-970C-9F0C08FAD9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7.78</c:v>
                </c:pt>
                <c:pt idx="1">
                  <c:v>8.36</c:v>
                </c:pt>
                <c:pt idx="2">
                  <c:v>8.5500000000000007</c:v>
                </c:pt>
                <c:pt idx="3">
                  <c:v>20.23</c:v>
                </c:pt>
                <c:pt idx="4">
                  <c:v>22.34</c:v>
                </c:pt>
              </c:numCache>
            </c:numRef>
          </c:val>
          <c:smooth val="0"/>
          <c:extLst>
            <c:ext xmlns:c16="http://schemas.microsoft.com/office/drawing/2014/chart" uri="{C3380CC4-5D6E-409C-BE32-E72D297353CC}">
              <c16:uniqueId val="{00000001-191A-426A-970C-9F0C08FAD9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0.03</c:v>
                </c:pt>
              </c:numCache>
            </c:numRef>
          </c:val>
          <c:extLst>
            <c:ext xmlns:c16="http://schemas.microsoft.com/office/drawing/2014/chart" uri="{C3380CC4-5D6E-409C-BE32-E72D297353CC}">
              <c16:uniqueId val="{00000000-A4A1-4019-858E-73F612061F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0.12</c:v>
                </c:pt>
                <c:pt idx="1">
                  <c:v>3.83</c:v>
                </c:pt>
                <c:pt idx="2">
                  <c:v>2.41</c:v>
                </c:pt>
                <c:pt idx="3">
                  <c:v>1.63</c:v>
                </c:pt>
                <c:pt idx="4">
                  <c:v>1.94</c:v>
                </c:pt>
              </c:numCache>
            </c:numRef>
          </c:val>
          <c:smooth val="0"/>
          <c:extLst>
            <c:ext xmlns:c16="http://schemas.microsoft.com/office/drawing/2014/chart" uri="{C3380CC4-5D6E-409C-BE32-E72D297353CC}">
              <c16:uniqueId val="{00000001-A4A1-4019-858E-73F612061F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84-4933-B2B6-6254557322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0.5</c:v>
                </c:pt>
                <c:pt idx="2" formatCode="#,##0.00;&quot;△&quot;#,##0.00">
                  <c:v>0</c:v>
                </c:pt>
                <c:pt idx="3">
                  <c:v>11.59</c:v>
                </c:pt>
                <c:pt idx="4">
                  <c:v>9.36</c:v>
                </c:pt>
              </c:numCache>
            </c:numRef>
          </c:val>
          <c:smooth val="0"/>
          <c:extLst>
            <c:ext xmlns:c16="http://schemas.microsoft.com/office/drawing/2014/chart" uri="{C3380CC4-5D6E-409C-BE32-E72D297353CC}">
              <c16:uniqueId val="{00000001-8C84-4933-B2B6-6254557322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21.64</c:v>
                </c:pt>
                <c:pt idx="1">
                  <c:v>23.13</c:v>
                </c:pt>
                <c:pt idx="2">
                  <c:v>18.22</c:v>
                </c:pt>
                <c:pt idx="3">
                  <c:v>26.4</c:v>
                </c:pt>
                <c:pt idx="4">
                  <c:v>41.05</c:v>
                </c:pt>
              </c:numCache>
            </c:numRef>
          </c:val>
          <c:extLst>
            <c:ext xmlns:c16="http://schemas.microsoft.com/office/drawing/2014/chart" uri="{C3380CC4-5D6E-409C-BE32-E72D297353CC}">
              <c16:uniqueId val="{00000000-AEEE-483F-8F26-61FD5E9F1E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30.13</c:v>
                </c:pt>
                <c:pt idx="1">
                  <c:v>33.130000000000003</c:v>
                </c:pt>
                <c:pt idx="2">
                  <c:v>35.200000000000003</c:v>
                </c:pt>
                <c:pt idx="3">
                  <c:v>37.200000000000003</c:v>
                </c:pt>
                <c:pt idx="4">
                  <c:v>47.13</c:v>
                </c:pt>
              </c:numCache>
            </c:numRef>
          </c:val>
          <c:smooth val="0"/>
          <c:extLst>
            <c:ext xmlns:c16="http://schemas.microsoft.com/office/drawing/2014/chart" uri="{C3380CC4-5D6E-409C-BE32-E72D297353CC}">
              <c16:uniqueId val="{00000001-AEEE-483F-8F26-61FD5E9F1E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713.06</c:v>
                </c:pt>
                <c:pt idx="1">
                  <c:v>664.82</c:v>
                </c:pt>
                <c:pt idx="2">
                  <c:v>592.07000000000005</c:v>
                </c:pt>
                <c:pt idx="3">
                  <c:v>576.30999999999995</c:v>
                </c:pt>
                <c:pt idx="4">
                  <c:v>530.22</c:v>
                </c:pt>
              </c:numCache>
            </c:numRef>
          </c:val>
          <c:extLst>
            <c:ext xmlns:c16="http://schemas.microsoft.com/office/drawing/2014/chart" uri="{C3380CC4-5D6E-409C-BE32-E72D297353CC}">
              <c16:uniqueId val="{00000000-9911-4C84-99B3-B2DB33ECF2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707.12</c:v>
                </c:pt>
                <c:pt idx="1">
                  <c:v>733.93</c:v>
                </c:pt>
                <c:pt idx="2">
                  <c:v>813.96</c:v>
                </c:pt>
                <c:pt idx="3">
                  <c:v>843.72</c:v>
                </c:pt>
                <c:pt idx="4">
                  <c:v>788.62</c:v>
                </c:pt>
              </c:numCache>
            </c:numRef>
          </c:val>
          <c:smooth val="0"/>
          <c:extLst>
            <c:ext xmlns:c16="http://schemas.microsoft.com/office/drawing/2014/chart" uri="{C3380CC4-5D6E-409C-BE32-E72D297353CC}">
              <c16:uniqueId val="{00000001-9911-4C84-99B3-B2DB33ECF2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100.96</c:v>
                </c:pt>
                <c:pt idx="4">
                  <c:v>100.5</c:v>
                </c:pt>
              </c:numCache>
            </c:numRef>
          </c:val>
          <c:extLst>
            <c:ext xmlns:c16="http://schemas.microsoft.com/office/drawing/2014/chart" uri="{C3380CC4-5D6E-409C-BE32-E72D297353CC}">
              <c16:uniqueId val="{00000000-599D-458A-B54A-B5B79C6487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93.62</c:v>
                </c:pt>
                <c:pt idx="1">
                  <c:v>94.59</c:v>
                </c:pt>
                <c:pt idx="2">
                  <c:v>92.08</c:v>
                </c:pt>
                <c:pt idx="3">
                  <c:v>94.81</c:v>
                </c:pt>
                <c:pt idx="4">
                  <c:v>99.88</c:v>
                </c:pt>
              </c:numCache>
            </c:numRef>
          </c:val>
          <c:smooth val="0"/>
          <c:extLst>
            <c:ext xmlns:c16="http://schemas.microsoft.com/office/drawing/2014/chart" uri="{C3380CC4-5D6E-409C-BE32-E72D297353CC}">
              <c16:uniqueId val="{00000001-599D-458A-B54A-B5B79C6487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157.47</c:v>
                </c:pt>
                <c:pt idx="1">
                  <c:v>157.16</c:v>
                </c:pt>
                <c:pt idx="2">
                  <c:v>156.05000000000001</c:v>
                </c:pt>
                <c:pt idx="3">
                  <c:v>153.27000000000001</c:v>
                </c:pt>
                <c:pt idx="4">
                  <c:v>153.32</c:v>
                </c:pt>
              </c:numCache>
            </c:numRef>
          </c:val>
          <c:extLst>
            <c:ext xmlns:c16="http://schemas.microsoft.com/office/drawing/2014/chart" uri="{C3380CC4-5D6E-409C-BE32-E72D297353CC}">
              <c16:uniqueId val="{00000000-E078-4238-9941-A293671CBF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136.47</c:v>
                </c:pt>
                <c:pt idx="1">
                  <c:v>131.22</c:v>
                </c:pt>
                <c:pt idx="2">
                  <c:v>132.94999999999999</c:v>
                </c:pt>
                <c:pt idx="3">
                  <c:v>129.9</c:v>
                </c:pt>
                <c:pt idx="4">
                  <c:v>126.94</c:v>
                </c:pt>
              </c:numCache>
            </c:numRef>
          </c:val>
          <c:smooth val="0"/>
          <c:extLst>
            <c:ext xmlns:c16="http://schemas.microsoft.com/office/drawing/2014/chart" uri="{C3380CC4-5D6E-409C-BE32-E72D297353CC}">
              <c16:uniqueId val="{00000001-E078-4238-9941-A293671CBF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5"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大阪府　摂津市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Bb1</v>
      </c>
      <c r="X8" s="60"/>
      <c r="Y8" s="60"/>
      <c r="Z8" s="60"/>
      <c r="AA8" s="60"/>
      <c r="AB8" s="60"/>
      <c r="AC8" s="60"/>
      <c r="AD8" s="61" t="str">
        <f>データ!$M$6</f>
        <v>非設置</v>
      </c>
      <c r="AE8" s="61"/>
      <c r="AF8" s="61"/>
      <c r="AG8" s="61"/>
      <c r="AH8" s="61"/>
      <c r="AI8" s="61"/>
      <c r="AJ8" s="61"/>
      <c r="AK8" s="3"/>
      <c r="AL8" s="49">
        <f>データ!S6</f>
        <v>86689</v>
      </c>
      <c r="AM8" s="49"/>
      <c r="AN8" s="49"/>
      <c r="AO8" s="49"/>
      <c r="AP8" s="49"/>
      <c r="AQ8" s="49"/>
      <c r="AR8" s="49"/>
      <c r="AS8" s="49"/>
      <c r="AT8" s="48">
        <f>データ!T6</f>
        <v>14.87</v>
      </c>
      <c r="AU8" s="48"/>
      <c r="AV8" s="48"/>
      <c r="AW8" s="48"/>
      <c r="AX8" s="48"/>
      <c r="AY8" s="48"/>
      <c r="AZ8" s="48"/>
      <c r="BA8" s="48"/>
      <c r="BB8" s="48">
        <f>データ!U6</f>
        <v>5829.79</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52.74</v>
      </c>
      <c r="J10" s="48"/>
      <c r="K10" s="48"/>
      <c r="L10" s="48"/>
      <c r="M10" s="48"/>
      <c r="N10" s="48"/>
      <c r="O10" s="48"/>
      <c r="P10" s="48">
        <f>データ!P6</f>
        <v>99.26</v>
      </c>
      <c r="Q10" s="48"/>
      <c r="R10" s="48"/>
      <c r="S10" s="48"/>
      <c r="T10" s="48"/>
      <c r="U10" s="48"/>
      <c r="V10" s="48"/>
      <c r="W10" s="48">
        <f>データ!Q6</f>
        <v>67.56</v>
      </c>
      <c r="X10" s="48"/>
      <c r="Y10" s="48"/>
      <c r="Z10" s="48"/>
      <c r="AA10" s="48"/>
      <c r="AB10" s="48"/>
      <c r="AC10" s="48"/>
      <c r="AD10" s="49">
        <f>データ!R6</f>
        <v>2299</v>
      </c>
      <c r="AE10" s="49"/>
      <c r="AF10" s="49"/>
      <c r="AG10" s="49"/>
      <c r="AH10" s="49"/>
      <c r="AI10" s="49"/>
      <c r="AJ10" s="49"/>
      <c r="AK10" s="2"/>
      <c r="AL10" s="49">
        <f>データ!V6</f>
        <v>85839</v>
      </c>
      <c r="AM10" s="49"/>
      <c r="AN10" s="49"/>
      <c r="AO10" s="49"/>
      <c r="AP10" s="49"/>
      <c r="AQ10" s="49"/>
      <c r="AR10" s="49"/>
      <c r="AS10" s="49"/>
      <c r="AT10" s="48">
        <f>データ!W6</f>
        <v>11.24</v>
      </c>
      <c r="AU10" s="48"/>
      <c r="AV10" s="48"/>
      <c r="AW10" s="48"/>
      <c r="AX10" s="48"/>
      <c r="AY10" s="48"/>
      <c r="AZ10" s="48"/>
      <c r="BA10" s="48"/>
      <c r="BB10" s="48">
        <f>データ!X6</f>
        <v>7636.92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113</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114</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XbjotgM/gyzSFefZQ11+rH1mqdiqkF3Q1uSjh8ODKsdeAnwjfKkBRbI2y/bEC4aO2Sdvik8A+BOiRtC18t5zQ==" saltValue="od8IPAATTk1FRm0WbcUW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272248</v>
      </c>
      <c r="D6" s="19">
        <f t="shared" si="3"/>
        <v>46</v>
      </c>
      <c r="E6" s="19">
        <f t="shared" si="3"/>
        <v>17</v>
      </c>
      <c r="F6" s="19">
        <f t="shared" si="3"/>
        <v>1</v>
      </c>
      <c r="G6" s="19">
        <f t="shared" si="3"/>
        <v>0</v>
      </c>
      <c r="H6" s="19" t="str">
        <f t="shared" si="3"/>
        <v>大阪府　摂津市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52.74</v>
      </c>
      <c r="P6" s="20">
        <f t="shared" si="3"/>
        <v>99.26</v>
      </c>
      <c r="Q6" s="20">
        <f t="shared" si="3"/>
        <v>67.56</v>
      </c>
      <c r="R6" s="20">
        <f t="shared" si="3"/>
        <v>2299</v>
      </c>
      <c r="S6" s="20">
        <f t="shared" si="3"/>
        <v>86689</v>
      </c>
      <c r="T6" s="20">
        <f t="shared" si="3"/>
        <v>14.87</v>
      </c>
      <c r="U6" s="20">
        <f t="shared" si="3"/>
        <v>5829.79</v>
      </c>
      <c r="V6" s="20">
        <f t="shared" si="3"/>
        <v>85839</v>
      </c>
      <c r="W6" s="20">
        <f t="shared" si="3"/>
        <v>11.24</v>
      </c>
      <c r="X6" s="20">
        <f t="shared" si="3"/>
        <v>7636.92</v>
      </c>
      <c r="Y6" s="21">
        <f>IF(Y7="",NA(),Y7)</f>
        <v>105.5</v>
      </c>
      <c r="Z6" s="21">
        <f t="shared" ref="Z6:AH6" si="4">IF(Z7="",NA(),Z7)</f>
        <v>105.06</v>
      </c>
      <c r="AA6" s="21">
        <f t="shared" si="4"/>
        <v>103.87</v>
      </c>
      <c r="AB6" s="21">
        <f t="shared" si="4"/>
        <v>105.79</v>
      </c>
      <c r="AC6" s="21">
        <f t="shared" si="4"/>
        <v>106.83</v>
      </c>
      <c r="AD6" s="21">
        <f t="shared" si="4"/>
        <v>103.88</v>
      </c>
      <c r="AE6" s="21">
        <f t="shared" si="4"/>
        <v>106.41</v>
      </c>
      <c r="AF6" s="21">
        <f t="shared" si="4"/>
        <v>107.34</v>
      </c>
      <c r="AG6" s="21">
        <f t="shared" si="4"/>
        <v>107.87</v>
      </c>
      <c r="AH6" s="21">
        <f t="shared" si="4"/>
        <v>109.78</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0.5</v>
      </c>
      <c r="AQ6" s="20">
        <f t="shared" si="5"/>
        <v>0</v>
      </c>
      <c r="AR6" s="21">
        <f t="shared" si="5"/>
        <v>11.59</v>
      </c>
      <c r="AS6" s="21">
        <f t="shared" si="5"/>
        <v>9.36</v>
      </c>
      <c r="AT6" s="20" t="str">
        <f>IF(AT7="","",IF(AT7="-","【-】","【"&amp;SUBSTITUTE(TEXT(AT7,"#,##0.00"),"-","△")&amp;"】"))</f>
        <v>【3.09】</v>
      </c>
      <c r="AU6" s="21">
        <f>IF(AU7="",NA(),AU7)</f>
        <v>21.64</v>
      </c>
      <c r="AV6" s="21">
        <f t="shared" ref="AV6:BD6" si="6">IF(AV7="",NA(),AV7)</f>
        <v>23.13</v>
      </c>
      <c r="AW6" s="21">
        <f t="shared" si="6"/>
        <v>18.22</v>
      </c>
      <c r="AX6" s="21">
        <f t="shared" si="6"/>
        <v>26.4</v>
      </c>
      <c r="AY6" s="21">
        <f t="shared" si="6"/>
        <v>41.05</v>
      </c>
      <c r="AZ6" s="21">
        <f t="shared" si="6"/>
        <v>30.13</v>
      </c>
      <c r="BA6" s="21">
        <f t="shared" si="6"/>
        <v>33.130000000000003</v>
      </c>
      <c r="BB6" s="21">
        <f t="shared" si="6"/>
        <v>35.200000000000003</v>
      </c>
      <c r="BC6" s="21">
        <f t="shared" si="6"/>
        <v>37.200000000000003</v>
      </c>
      <c r="BD6" s="21">
        <f t="shared" si="6"/>
        <v>47.13</v>
      </c>
      <c r="BE6" s="20" t="str">
        <f>IF(BE7="","",IF(BE7="-","【-】","【"&amp;SUBSTITUTE(TEXT(BE7,"#,##0.00"),"-","△")&amp;"】"))</f>
        <v>【71.39】</v>
      </c>
      <c r="BF6" s="21">
        <f>IF(BF7="",NA(),BF7)</f>
        <v>713.06</v>
      </c>
      <c r="BG6" s="21">
        <f t="shared" ref="BG6:BO6" si="7">IF(BG7="",NA(),BG7)</f>
        <v>664.82</v>
      </c>
      <c r="BH6" s="21">
        <f t="shared" si="7"/>
        <v>592.07000000000005</v>
      </c>
      <c r="BI6" s="21">
        <f t="shared" si="7"/>
        <v>576.30999999999995</v>
      </c>
      <c r="BJ6" s="21">
        <f t="shared" si="7"/>
        <v>530.22</v>
      </c>
      <c r="BK6" s="21">
        <f t="shared" si="7"/>
        <v>707.12</v>
      </c>
      <c r="BL6" s="21">
        <f t="shared" si="7"/>
        <v>733.93</v>
      </c>
      <c r="BM6" s="21">
        <f t="shared" si="7"/>
        <v>813.96</v>
      </c>
      <c r="BN6" s="21">
        <f t="shared" si="7"/>
        <v>843.72</v>
      </c>
      <c r="BO6" s="21">
        <f t="shared" si="7"/>
        <v>788.62</v>
      </c>
      <c r="BP6" s="20" t="str">
        <f>IF(BP7="","",IF(BP7="-","【-】","【"&amp;SUBSTITUTE(TEXT(BP7,"#,##0.00"),"-","△")&amp;"】"))</f>
        <v>【669.11】</v>
      </c>
      <c r="BQ6" s="21">
        <f>IF(BQ7="",NA(),BQ7)</f>
        <v>100</v>
      </c>
      <c r="BR6" s="21">
        <f t="shared" ref="BR6:BZ6" si="8">IF(BR7="",NA(),BR7)</f>
        <v>100</v>
      </c>
      <c r="BS6" s="21">
        <f t="shared" si="8"/>
        <v>100</v>
      </c>
      <c r="BT6" s="21">
        <f t="shared" si="8"/>
        <v>100.96</v>
      </c>
      <c r="BU6" s="21">
        <f t="shared" si="8"/>
        <v>100.5</v>
      </c>
      <c r="BV6" s="21">
        <f t="shared" si="8"/>
        <v>93.62</v>
      </c>
      <c r="BW6" s="21">
        <f t="shared" si="8"/>
        <v>94.59</v>
      </c>
      <c r="BX6" s="21">
        <f t="shared" si="8"/>
        <v>92.08</v>
      </c>
      <c r="BY6" s="21">
        <f t="shared" si="8"/>
        <v>94.81</v>
      </c>
      <c r="BZ6" s="21">
        <f t="shared" si="8"/>
        <v>99.88</v>
      </c>
      <c r="CA6" s="20" t="str">
        <f>IF(CA7="","",IF(CA7="-","【-】","【"&amp;SUBSTITUTE(TEXT(CA7,"#,##0.00"),"-","△")&amp;"】"))</f>
        <v>【99.73】</v>
      </c>
      <c r="CB6" s="21">
        <f>IF(CB7="",NA(),CB7)</f>
        <v>157.47</v>
      </c>
      <c r="CC6" s="21">
        <f t="shared" ref="CC6:CK6" si="9">IF(CC7="",NA(),CC7)</f>
        <v>157.16</v>
      </c>
      <c r="CD6" s="21">
        <f t="shared" si="9"/>
        <v>156.05000000000001</v>
      </c>
      <c r="CE6" s="21">
        <f t="shared" si="9"/>
        <v>153.27000000000001</v>
      </c>
      <c r="CF6" s="21">
        <f t="shared" si="9"/>
        <v>153.32</v>
      </c>
      <c r="CG6" s="21">
        <f t="shared" si="9"/>
        <v>136.47</v>
      </c>
      <c r="CH6" s="21">
        <f t="shared" si="9"/>
        <v>131.22</v>
      </c>
      <c r="CI6" s="21">
        <f t="shared" si="9"/>
        <v>132.94999999999999</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73.599999999999994</v>
      </c>
      <c r="CS6" s="21">
        <f t="shared" si="10"/>
        <v>70.33</v>
      </c>
      <c r="CT6" s="21">
        <f t="shared" si="10"/>
        <v>70.3</v>
      </c>
      <c r="CU6" s="21">
        <f t="shared" si="10"/>
        <v>80.11</v>
      </c>
      <c r="CV6" s="21">
        <f t="shared" si="10"/>
        <v>82.83</v>
      </c>
      <c r="CW6" s="20" t="str">
        <f>IF(CW7="","",IF(CW7="-","【-】","【"&amp;SUBSTITUTE(TEXT(CW7,"#,##0.00"),"-","△")&amp;"】"))</f>
        <v>【59.99】</v>
      </c>
      <c r="CX6" s="21">
        <f>IF(CX7="",NA(),CX7)</f>
        <v>95.59</v>
      </c>
      <c r="CY6" s="21">
        <f t="shared" ref="CY6:DG6" si="11">IF(CY7="",NA(),CY7)</f>
        <v>95.75</v>
      </c>
      <c r="CZ6" s="21">
        <f t="shared" si="11"/>
        <v>95.87</v>
      </c>
      <c r="DA6" s="21">
        <f t="shared" si="11"/>
        <v>96.02</v>
      </c>
      <c r="DB6" s="21">
        <f t="shared" si="11"/>
        <v>96.21</v>
      </c>
      <c r="DC6" s="21">
        <f t="shared" si="11"/>
        <v>96.4</v>
      </c>
      <c r="DD6" s="21">
        <f t="shared" si="11"/>
        <v>95.85</v>
      </c>
      <c r="DE6" s="21">
        <f t="shared" si="11"/>
        <v>95.95</v>
      </c>
      <c r="DF6" s="21">
        <f t="shared" si="11"/>
        <v>95.96</v>
      </c>
      <c r="DG6" s="21">
        <f t="shared" si="11"/>
        <v>95.73</v>
      </c>
      <c r="DH6" s="20" t="str">
        <f>IF(DH7="","",IF(DH7="-","【-】","【"&amp;SUBSTITUTE(TEXT(DH7,"#,##0.00"),"-","△")&amp;"】"))</f>
        <v>【95.72】</v>
      </c>
      <c r="DI6" s="21">
        <f>IF(DI7="",NA(),DI7)</f>
        <v>3.61</v>
      </c>
      <c r="DJ6" s="21">
        <f t="shared" ref="DJ6:DR6" si="12">IF(DJ7="",NA(),DJ7)</f>
        <v>7.19</v>
      </c>
      <c r="DK6" s="21">
        <f t="shared" si="12"/>
        <v>10.77</v>
      </c>
      <c r="DL6" s="21">
        <f t="shared" si="12"/>
        <v>14.04</v>
      </c>
      <c r="DM6" s="21">
        <f t="shared" si="12"/>
        <v>17.53</v>
      </c>
      <c r="DN6" s="21">
        <f t="shared" si="12"/>
        <v>7.78</v>
      </c>
      <c r="DO6" s="21">
        <f t="shared" si="12"/>
        <v>8.36</v>
      </c>
      <c r="DP6" s="21">
        <f t="shared" si="12"/>
        <v>8.5500000000000007</v>
      </c>
      <c r="DQ6" s="21">
        <f t="shared" si="12"/>
        <v>20.23</v>
      </c>
      <c r="DR6" s="21">
        <f t="shared" si="12"/>
        <v>22.34</v>
      </c>
      <c r="DS6" s="20" t="str">
        <f>IF(DS7="","",IF(DS7="-","【-】","【"&amp;SUBSTITUTE(TEXT(DS7,"#,##0.00"),"-","△")&amp;"】"))</f>
        <v>【38.17】</v>
      </c>
      <c r="DT6" s="20">
        <f>IF(DT7="",NA(),DT7)</f>
        <v>0</v>
      </c>
      <c r="DU6" s="20">
        <f t="shared" ref="DU6:EC6" si="13">IF(DU7="",NA(),DU7)</f>
        <v>0</v>
      </c>
      <c r="DV6" s="20">
        <f t="shared" si="13"/>
        <v>0</v>
      </c>
      <c r="DW6" s="20">
        <f t="shared" si="13"/>
        <v>0</v>
      </c>
      <c r="DX6" s="21">
        <f t="shared" si="13"/>
        <v>0.03</v>
      </c>
      <c r="DY6" s="21">
        <f t="shared" si="13"/>
        <v>0.12</v>
      </c>
      <c r="DZ6" s="21">
        <f t="shared" si="13"/>
        <v>3.83</v>
      </c>
      <c r="EA6" s="21">
        <f t="shared" si="13"/>
        <v>2.41</v>
      </c>
      <c r="EB6" s="21">
        <f t="shared" si="13"/>
        <v>1.63</v>
      </c>
      <c r="EC6" s="21">
        <f t="shared" si="13"/>
        <v>1.94</v>
      </c>
      <c r="ED6" s="20" t="str">
        <f>IF(ED7="","",IF(ED7="-","【-】","【"&amp;SUBSTITUTE(TEXT(ED7,"#,##0.00"),"-","△")&amp;"】"))</f>
        <v>【6.54】</v>
      </c>
      <c r="EE6" s="21">
        <f>IF(EE7="",NA(),EE7)</f>
        <v>0.85</v>
      </c>
      <c r="EF6" s="21">
        <f t="shared" ref="EF6:EN6" si="14">IF(EF7="",NA(),EF7)</f>
        <v>1.08</v>
      </c>
      <c r="EG6" s="21">
        <f t="shared" si="14"/>
        <v>0.53</v>
      </c>
      <c r="EH6" s="21">
        <f t="shared" si="14"/>
        <v>0.09</v>
      </c>
      <c r="EI6" s="21">
        <f t="shared" si="14"/>
        <v>0.03</v>
      </c>
      <c r="EJ6" s="21">
        <f t="shared" si="14"/>
        <v>0.2</v>
      </c>
      <c r="EK6" s="21">
        <f t="shared" si="14"/>
        <v>0.3</v>
      </c>
      <c r="EL6" s="21">
        <f t="shared" si="14"/>
        <v>0.12</v>
      </c>
      <c r="EM6" s="21">
        <f t="shared" si="14"/>
        <v>0.12</v>
      </c>
      <c r="EN6" s="21">
        <f t="shared" si="14"/>
        <v>0.35</v>
      </c>
      <c r="EO6" s="20" t="str">
        <f>IF(EO7="","",IF(EO7="-","【-】","【"&amp;SUBSTITUTE(TEXT(EO7,"#,##0.00"),"-","△")&amp;"】"))</f>
        <v>【0.24】</v>
      </c>
    </row>
    <row r="7" spans="1:148" s="22" customFormat="1" x14ac:dyDescent="0.15">
      <c r="A7" s="14"/>
      <c r="B7" s="23">
        <v>2021</v>
      </c>
      <c r="C7" s="23">
        <v>272248</v>
      </c>
      <c r="D7" s="23">
        <v>46</v>
      </c>
      <c r="E7" s="23">
        <v>17</v>
      </c>
      <c r="F7" s="23">
        <v>1</v>
      </c>
      <c r="G7" s="23">
        <v>0</v>
      </c>
      <c r="H7" s="23" t="s">
        <v>96</v>
      </c>
      <c r="I7" s="23" t="s">
        <v>97</v>
      </c>
      <c r="J7" s="23" t="s">
        <v>98</v>
      </c>
      <c r="K7" s="23" t="s">
        <v>99</v>
      </c>
      <c r="L7" s="23" t="s">
        <v>100</v>
      </c>
      <c r="M7" s="23" t="s">
        <v>101</v>
      </c>
      <c r="N7" s="24" t="s">
        <v>102</v>
      </c>
      <c r="O7" s="24">
        <v>52.74</v>
      </c>
      <c r="P7" s="24">
        <v>99.26</v>
      </c>
      <c r="Q7" s="24">
        <v>67.56</v>
      </c>
      <c r="R7" s="24">
        <v>2299</v>
      </c>
      <c r="S7" s="24">
        <v>86689</v>
      </c>
      <c r="T7" s="24">
        <v>14.87</v>
      </c>
      <c r="U7" s="24">
        <v>5829.79</v>
      </c>
      <c r="V7" s="24">
        <v>85839</v>
      </c>
      <c r="W7" s="24">
        <v>11.24</v>
      </c>
      <c r="X7" s="24">
        <v>7636.92</v>
      </c>
      <c r="Y7" s="24">
        <v>105.5</v>
      </c>
      <c r="Z7" s="24">
        <v>105.06</v>
      </c>
      <c r="AA7" s="24">
        <v>103.87</v>
      </c>
      <c r="AB7" s="24">
        <v>105.79</v>
      </c>
      <c r="AC7" s="24">
        <v>106.83</v>
      </c>
      <c r="AD7" s="24">
        <v>103.88</v>
      </c>
      <c r="AE7" s="24">
        <v>106.41</v>
      </c>
      <c r="AF7" s="24">
        <v>107.34</v>
      </c>
      <c r="AG7" s="24">
        <v>107.87</v>
      </c>
      <c r="AH7" s="24">
        <v>109.78</v>
      </c>
      <c r="AI7" s="24">
        <v>107.02</v>
      </c>
      <c r="AJ7" s="24">
        <v>0</v>
      </c>
      <c r="AK7" s="24">
        <v>0</v>
      </c>
      <c r="AL7" s="24">
        <v>0</v>
      </c>
      <c r="AM7" s="24">
        <v>0</v>
      </c>
      <c r="AN7" s="24">
        <v>0</v>
      </c>
      <c r="AO7" s="24">
        <v>0</v>
      </c>
      <c r="AP7" s="24">
        <v>0.5</v>
      </c>
      <c r="AQ7" s="24">
        <v>0</v>
      </c>
      <c r="AR7" s="24">
        <v>11.59</v>
      </c>
      <c r="AS7" s="24">
        <v>9.36</v>
      </c>
      <c r="AT7" s="24">
        <v>3.09</v>
      </c>
      <c r="AU7" s="24">
        <v>21.64</v>
      </c>
      <c r="AV7" s="24">
        <v>23.13</v>
      </c>
      <c r="AW7" s="24">
        <v>18.22</v>
      </c>
      <c r="AX7" s="24">
        <v>26.4</v>
      </c>
      <c r="AY7" s="24">
        <v>41.05</v>
      </c>
      <c r="AZ7" s="24">
        <v>30.13</v>
      </c>
      <c r="BA7" s="24">
        <v>33.130000000000003</v>
      </c>
      <c r="BB7" s="24">
        <v>35.200000000000003</v>
      </c>
      <c r="BC7" s="24">
        <v>37.200000000000003</v>
      </c>
      <c r="BD7" s="24">
        <v>47.13</v>
      </c>
      <c r="BE7" s="24">
        <v>71.39</v>
      </c>
      <c r="BF7" s="24">
        <v>713.06</v>
      </c>
      <c r="BG7" s="24">
        <v>664.82</v>
      </c>
      <c r="BH7" s="24">
        <v>592.07000000000005</v>
      </c>
      <c r="BI7" s="24">
        <v>576.30999999999995</v>
      </c>
      <c r="BJ7" s="24">
        <v>530.22</v>
      </c>
      <c r="BK7" s="24">
        <v>707.12</v>
      </c>
      <c r="BL7" s="24">
        <v>733.93</v>
      </c>
      <c r="BM7" s="24">
        <v>813.96</v>
      </c>
      <c r="BN7" s="24">
        <v>843.72</v>
      </c>
      <c r="BO7" s="24">
        <v>788.62</v>
      </c>
      <c r="BP7" s="24">
        <v>669.11</v>
      </c>
      <c r="BQ7" s="24">
        <v>100</v>
      </c>
      <c r="BR7" s="24">
        <v>100</v>
      </c>
      <c r="BS7" s="24">
        <v>100</v>
      </c>
      <c r="BT7" s="24">
        <v>100.96</v>
      </c>
      <c r="BU7" s="24">
        <v>100.5</v>
      </c>
      <c r="BV7" s="24">
        <v>93.62</v>
      </c>
      <c r="BW7" s="24">
        <v>94.59</v>
      </c>
      <c r="BX7" s="24">
        <v>92.08</v>
      </c>
      <c r="BY7" s="24">
        <v>94.81</v>
      </c>
      <c r="BZ7" s="24">
        <v>99.88</v>
      </c>
      <c r="CA7" s="24">
        <v>99.73</v>
      </c>
      <c r="CB7" s="24">
        <v>157.47</v>
      </c>
      <c r="CC7" s="24">
        <v>157.16</v>
      </c>
      <c r="CD7" s="24">
        <v>156.05000000000001</v>
      </c>
      <c r="CE7" s="24">
        <v>153.27000000000001</v>
      </c>
      <c r="CF7" s="24">
        <v>153.32</v>
      </c>
      <c r="CG7" s="24">
        <v>136.47</v>
      </c>
      <c r="CH7" s="24">
        <v>131.22</v>
      </c>
      <c r="CI7" s="24">
        <v>132.94999999999999</v>
      </c>
      <c r="CJ7" s="24">
        <v>129.9</v>
      </c>
      <c r="CK7" s="24">
        <v>126.94</v>
      </c>
      <c r="CL7" s="24">
        <v>134.97999999999999</v>
      </c>
      <c r="CM7" s="24" t="s">
        <v>102</v>
      </c>
      <c r="CN7" s="24" t="s">
        <v>102</v>
      </c>
      <c r="CO7" s="24" t="s">
        <v>102</v>
      </c>
      <c r="CP7" s="24" t="s">
        <v>102</v>
      </c>
      <c r="CQ7" s="24" t="s">
        <v>102</v>
      </c>
      <c r="CR7" s="24">
        <v>73.599999999999994</v>
      </c>
      <c r="CS7" s="24">
        <v>70.33</v>
      </c>
      <c r="CT7" s="24">
        <v>70.3</v>
      </c>
      <c r="CU7" s="24">
        <v>80.11</v>
      </c>
      <c r="CV7" s="24">
        <v>82.83</v>
      </c>
      <c r="CW7" s="24">
        <v>59.99</v>
      </c>
      <c r="CX7" s="24">
        <v>95.59</v>
      </c>
      <c r="CY7" s="24">
        <v>95.75</v>
      </c>
      <c r="CZ7" s="24">
        <v>95.87</v>
      </c>
      <c r="DA7" s="24">
        <v>96.02</v>
      </c>
      <c r="DB7" s="24">
        <v>96.21</v>
      </c>
      <c r="DC7" s="24">
        <v>96.4</v>
      </c>
      <c r="DD7" s="24">
        <v>95.85</v>
      </c>
      <c r="DE7" s="24">
        <v>95.95</v>
      </c>
      <c r="DF7" s="24">
        <v>95.96</v>
      </c>
      <c r="DG7" s="24">
        <v>95.73</v>
      </c>
      <c r="DH7" s="24">
        <v>95.72</v>
      </c>
      <c r="DI7" s="24">
        <v>3.61</v>
      </c>
      <c r="DJ7" s="24">
        <v>7.19</v>
      </c>
      <c r="DK7" s="24">
        <v>10.77</v>
      </c>
      <c r="DL7" s="24">
        <v>14.04</v>
      </c>
      <c r="DM7" s="24">
        <v>17.53</v>
      </c>
      <c r="DN7" s="24">
        <v>7.78</v>
      </c>
      <c r="DO7" s="24">
        <v>8.36</v>
      </c>
      <c r="DP7" s="24">
        <v>8.5500000000000007</v>
      </c>
      <c r="DQ7" s="24">
        <v>20.23</v>
      </c>
      <c r="DR7" s="24">
        <v>22.34</v>
      </c>
      <c r="DS7" s="24">
        <v>38.17</v>
      </c>
      <c r="DT7" s="24">
        <v>0</v>
      </c>
      <c r="DU7" s="24">
        <v>0</v>
      </c>
      <c r="DV7" s="24">
        <v>0</v>
      </c>
      <c r="DW7" s="24">
        <v>0</v>
      </c>
      <c r="DX7" s="24">
        <v>0.03</v>
      </c>
      <c r="DY7" s="24">
        <v>0.12</v>
      </c>
      <c r="DZ7" s="24">
        <v>3.83</v>
      </c>
      <c r="EA7" s="24">
        <v>2.41</v>
      </c>
      <c r="EB7" s="24">
        <v>1.63</v>
      </c>
      <c r="EC7" s="24">
        <v>1.94</v>
      </c>
      <c r="ED7" s="24">
        <v>6.54</v>
      </c>
      <c r="EE7" s="24">
        <v>0.85</v>
      </c>
      <c r="EF7" s="24">
        <v>1.08</v>
      </c>
      <c r="EG7" s="24">
        <v>0.53</v>
      </c>
      <c r="EH7" s="24">
        <v>0.09</v>
      </c>
      <c r="EI7" s="24">
        <v>0.03</v>
      </c>
      <c r="EJ7" s="24">
        <v>0.2</v>
      </c>
      <c r="EK7" s="24">
        <v>0.3</v>
      </c>
      <c r="EL7" s="24">
        <v>0.12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2023-02-02T04:57:58Z</cp:lastPrinted>
  <dcterms:created xsi:type="dcterms:W3CDTF">2023-01-12T23:32:43Z</dcterms:created>
  <dcterms:modified xsi:type="dcterms:W3CDTF">2023-02-02T04:58:18Z</dcterms:modified>
  <cp:category/>
</cp:coreProperties>
</file>